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1000" activeTab="1"/>
  </bookViews>
  <sheets>
    <sheet name="COMPU.14-15 " sheetId="1" r:id="rId1"/>
    <sheet name="deprecia. chart 14-15 " sheetId="2" r:id="rId2"/>
    <sheet name="Form A " sheetId="3" r:id="rId3"/>
    <sheet name="Form B Electrical " sheetId="4" r:id="rId4"/>
    <sheet name="Form B Computer" sheetId="5" r:id="rId5"/>
    <sheet name="Form B Mechanical" sheetId="6" r:id="rId6"/>
    <sheet name="Form B CIVIL" sheetId="7" r:id="rId7"/>
    <sheet name="Form B E&amp;TC" sheetId="8" r:id="rId8"/>
    <sheet name="Form B MCA" sheetId="9" r:id="rId9"/>
    <sheet name="Form B ME(COM)" sheetId="10" r:id="rId10"/>
    <sheet name="Form B ME (MECH)" sheetId="11" r:id="rId11"/>
    <sheet name="form-b cont" sheetId="12" r:id="rId12"/>
    <sheet name="ITEM 13 -17" sheetId="13" r:id="rId13"/>
    <sheet name="POINT 18-" sheetId="14" r:id="rId14"/>
    <sheet name="EXPN.-" sheetId="15" r:id="rId15"/>
    <sheet name="POINT 19" sheetId="16" r:id="rId16"/>
    <sheet name="POINT-24 " sheetId="17" r:id="rId17"/>
    <sheet name="RATIO  " sheetId="18" r:id="rId18"/>
    <sheet name="Verification" sheetId="19" r:id="rId19"/>
    <sheet name="FORM -C " sheetId="20" r:id="rId20"/>
    <sheet name="FORM-D" sheetId="21" r:id="rId21"/>
    <sheet name="FORM-E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<sst xmlns="http://schemas.openxmlformats.org/spreadsheetml/2006/main" count="1903" uniqueCount="788">
  <si>
    <r>
      <t xml:space="preserve">Yes / </t>
    </r>
    <r>
      <rPr>
        <b/>
        <sz val="11"/>
        <rFont val="Arial"/>
        <family val="2"/>
      </rPr>
      <t>No</t>
    </r>
  </si>
  <si>
    <t>* Any expenditure which is more than 5% of the total expenses should be shown separately. (Note : In the case of "common" cost which are apportioned, plases attach a separate note indicating the bases adopted by you for apportioning such costs, giving you</t>
  </si>
  <si>
    <t>Form A</t>
  </si>
  <si>
    <t>Proforma for common Information of organization promoting</t>
  </si>
  <si>
    <t>(Information of the Trust)</t>
  </si>
  <si>
    <t>Name of the Trust / Society</t>
  </si>
  <si>
    <t>Address (with pin code)</t>
  </si>
  <si>
    <t>Telephone No. (with STD code)</t>
  </si>
  <si>
    <t>Fax No. (with STD code)</t>
  </si>
  <si>
    <t>E-mail ID</t>
  </si>
  <si>
    <t>Website</t>
  </si>
  <si>
    <t>Registration No. of the Trust</t>
  </si>
  <si>
    <t>Year of Establishment of the Trust</t>
  </si>
  <si>
    <t>Name of the Trustees</t>
  </si>
  <si>
    <t>Names of all the educational institution established / funded / operated by the Trust / Society</t>
  </si>
  <si>
    <t>Name of the Courses</t>
  </si>
  <si>
    <t>Details of the Land</t>
  </si>
  <si>
    <t>Sr. No.</t>
  </si>
  <si>
    <t>Particular</t>
  </si>
  <si>
    <t>Area (in Sq. Mtr.)</t>
  </si>
  <si>
    <t>Extent of Subsidy / Concession</t>
  </si>
  <si>
    <t>Free Hold</t>
  </si>
  <si>
    <t>a.</t>
  </si>
  <si>
    <t>Govt.</t>
  </si>
  <si>
    <t>b.</t>
  </si>
  <si>
    <t>Others</t>
  </si>
  <si>
    <t>Total</t>
  </si>
  <si>
    <t>Lease Hold</t>
  </si>
  <si>
    <t>(Note : Please give separately the details for each college / Institute)</t>
  </si>
  <si>
    <t>Whether Income tax return filed every year by the trust</t>
  </si>
  <si>
    <t>if Rented</t>
  </si>
  <si>
    <t>Built up area (in sq. Mtr.)</t>
  </si>
  <si>
    <t>Annual Rent (Amt. in Rs.)</t>
  </si>
  <si>
    <t>If owned</t>
  </si>
  <si>
    <t>Built up Area (in sq. Mrt.)</t>
  </si>
  <si>
    <t>Cost (Amt, in Rs.)</t>
  </si>
  <si>
    <t>Built up Area required Available as per AICT/PCI/COA</t>
  </si>
  <si>
    <t>Built up Area (in sq. Mtr.)</t>
  </si>
  <si>
    <t>if owned</t>
  </si>
  <si>
    <t>College</t>
  </si>
  <si>
    <t>other</t>
  </si>
  <si>
    <t>Gokhale Education Society</t>
  </si>
  <si>
    <t>(0253) 2574682, (0253) 2315939</t>
  </si>
  <si>
    <t>(0253) 2574682</t>
  </si>
  <si>
    <t>gokhale_nsk@sancharnet.in</t>
  </si>
  <si>
    <t>F-359 Bombay</t>
  </si>
  <si>
    <t>19-2-1918</t>
  </si>
  <si>
    <t>List enclosed separately</t>
  </si>
  <si>
    <t>Certified audited copy attached separately</t>
  </si>
  <si>
    <t>As per norms</t>
  </si>
  <si>
    <t>Available</t>
  </si>
  <si>
    <t>(Attach certified attested copies of income tax return of last three assessment years) Yes / No : YES</t>
  </si>
  <si>
    <t>Place :</t>
  </si>
  <si>
    <t>Sign &amp; Designation of the Trustee</t>
  </si>
  <si>
    <t>Gokhale Education Society, Nashik</t>
  </si>
  <si>
    <t>Form B</t>
  </si>
  <si>
    <t>Proforma for information of Technical Education Institutes</t>
  </si>
  <si>
    <t>Name of the Course</t>
  </si>
  <si>
    <t>PG</t>
  </si>
  <si>
    <t>A) Whether accreditation given by NBA?</t>
  </si>
  <si>
    <t>If Yes Grade</t>
  </si>
  <si>
    <t>Year</t>
  </si>
  <si>
    <t>B) Whether gradation given by Govt. of Maharashtra?</t>
  </si>
  <si>
    <t>N.A.</t>
  </si>
  <si>
    <t>Name of the College/Institute Address (with pin code)</t>
  </si>
  <si>
    <t>Prin. T. A. Kulkarni Vidyanagar, College Road, Nashik - 5</t>
  </si>
  <si>
    <t>Telephone No. (With STD Code)</t>
  </si>
  <si>
    <t>Fax No. (with STD Code)</t>
  </si>
  <si>
    <t>Name of the Director of the College / Institute</t>
  </si>
  <si>
    <t>SIR DR. M. S. GOSAVI</t>
  </si>
  <si>
    <t>Sanctiond Intake capacity as per AICTE / University</t>
  </si>
  <si>
    <t>A) Total No. of students for the Course (excluding PIO/Foreign National Students)</t>
  </si>
  <si>
    <t>B) Total No. of PIO/Foreign National Students for the Course</t>
  </si>
  <si>
    <t>Year of recognition by the AICTE</t>
  </si>
  <si>
    <t>Name of the University to which this course is affiliated</t>
  </si>
  <si>
    <t>UNIVERSITY OF PUNE</t>
  </si>
  <si>
    <t>Whether permitted by State Govt.</t>
  </si>
  <si>
    <t>(If yes, attach a copy of G. R. for granting permission to start the college)</t>
  </si>
  <si>
    <t>Whether Hostel facility is available</t>
  </si>
  <si>
    <t>Yes</t>
  </si>
  <si>
    <t>Boys</t>
  </si>
  <si>
    <t>Girls</t>
  </si>
  <si>
    <t>Name of the Laboratory</t>
  </si>
  <si>
    <t>Cost of Equipment in Rs.</t>
  </si>
  <si>
    <t>Total cost of equipment in the Department</t>
  </si>
  <si>
    <t>Total cost of equipment in the department including software (Rs. In Lakhs) in Working Condition</t>
  </si>
  <si>
    <t>a) UG</t>
  </si>
  <si>
    <t>b) PG</t>
  </si>
  <si>
    <t>a) Whether library facility is available (Departmental) Excluding Central Library if yes give detail</t>
  </si>
  <si>
    <t>No. of Titles</t>
  </si>
  <si>
    <t>No. of Books available</t>
  </si>
  <si>
    <t>No. of Journals subscribed in current</t>
  </si>
  <si>
    <t>b) Carpet area in use for library (in sqm)</t>
  </si>
  <si>
    <t>c) Facilities in Dept - Library</t>
  </si>
  <si>
    <t>No. of Staff</t>
  </si>
  <si>
    <t>As per Council Norms</t>
  </si>
  <si>
    <t>Filled Posts</t>
  </si>
  <si>
    <t>Regular</t>
  </si>
  <si>
    <t>Adhoc</t>
  </si>
  <si>
    <t>Contract</t>
  </si>
  <si>
    <t>Total Filled Posts</t>
  </si>
  <si>
    <t>Vacant Posts</t>
  </si>
  <si>
    <t>a) Professors</t>
  </si>
  <si>
    <t>b) Assistant Professors</t>
  </si>
  <si>
    <t>c) Lecturers</t>
  </si>
  <si>
    <t>List of approved staff by the University</t>
  </si>
  <si>
    <t>Attach subject wise detailed statement of approved teaching staff with letter of Approval from Authority :- Attached</t>
  </si>
  <si>
    <t>Sanctioned Intake</t>
  </si>
  <si>
    <t>Students on Roll</t>
  </si>
  <si>
    <t>Student - Teacher Ratio</t>
  </si>
  <si>
    <t>a) With approved staff</t>
  </si>
  <si>
    <t>b) With (approved adhoc + Contract) staff</t>
  </si>
  <si>
    <t>Non - Teaching Staff (In the Department Attach List)</t>
  </si>
  <si>
    <t>As per Norms</t>
  </si>
  <si>
    <t>Filled posts</t>
  </si>
  <si>
    <t>Total Filled posts</t>
  </si>
  <si>
    <t>Vacant posts</t>
  </si>
  <si>
    <t>a) Non - Teaching</t>
  </si>
  <si>
    <t>b) Class IV</t>
  </si>
  <si>
    <t>Ratio of Non-Teaching - Teaching staff</t>
  </si>
  <si>
    <t>Note : Please separately indicate common staff, teaching and non-teaching declared as separately employed for various colleges / course</t>
  </si>
  <si>
    <t>Staff in the library Dept, if any</t>
  </si>
  <si>
    <t>Separate list enclosed</t>
  </si>
  <si>
    <t>Salary given to the staff (whether it is as per 5th pay commission/any other norms</t>
  </si>
  <si>
    <t>if Yes :</t>
  </si>
  <si>
    <t>a) If owned Built-up area in Sq. Mtr.</t>
  </si>
  <si>
    <t>College/Institute</t>
  </si>
  <si>
    <t>Capital investment (Amount in Rs.)</t>
  </si>
  <si>
    <t>Recurring annual expenditure (Amount in Rs.)</t>
  </si>
  <si>
    <t>Mention relation of the landlord with the college / Institute, if any</t>
  </si>
  <si>
    <t>Approved Course</t>
  </si>
  <si>
    <t>Under Graduate</t>
  </si>
  <si>
    <t>Post Graduate</t>
  </si>
  <si>
    <t>Non - approved other courses</t>
  </si>
  <si>
    <t>Tuition Fees</t>
  </si>
  <si>
    <t>Development Fees</t>
  </si>
  <si>
    <t>Gymkhana Fee</t>
  </si>
  <si>
    <t>Training &amp; Placement Fee</t>
  </si>
  <si>
    <t>Library Fee</t>
  </si>
  <si>
    <t>Laboratories Fee</t>
  </si>
  <si>
    <t>Internet &amp; E-mail Facility Fee</t>
  </si>
  <si>
    <t>Cultural Activity Fee</t>
  </si>
  <si>
    <t>Forms &amp; Brochure Fee</t>
  </si>
  <si>
    <t>Examination Fee</t>
  </si>
  <si>
    <t>By way fine &amp; penalty</t>
  </si>
  <si>
    <t>Any other fee</t>
  </si>
  <si>
    <t>b) General - Statement Enclosed</t>
  </si>
  <si>
    <t>Donation</t>
  </si>
  <si>
    <t>Interest</t>
  </si>
  <si>
    <t>Dividend</t>
  </si>
  <si>
    <t>Other Misc.</t>
  </si>
  <si>
    <t>* Please give the break - up of Income coursewise and disciplinewise</t>
  </si>
  <si>
    <t>College / Institute</t>
  </si>
  <si>
    <t>Total Expenses (Rs. In lakhs)</t>
  </si>
  <si>
    <t>Rent Paid</t>
  </si>
  <si>
    <t>Advertisement Expenses</t>
  </si>
  <si>
    <t>Salary cost</t>
  </si>
  <si>
    <t>Consumable</t>
  </si>
  <si>
    <t>Operating &amp; Other</t>
  </si>
  <si>
    <t>Administrative Expenses</t>
  </si>
  <si>
    <t>Scholarships</t>
  </si>
  <si>
    <t>Cost of Softwares</t>
  </si>
  <si>
    <t>Printing Expenses</t>
  </si>
  <si>
    <t>Stationery</t>
  </si>
  <si>
    <t>Insurance</t>
  </si>
  <si>
    <t>Interest of Loan</t>
  </si>
  <si>
    <t>Depreciation</t>
  </si>
  <si>
    <t>Vehicle</t>
  </si>
  <si>
    <t>Educational Tours expenses for students</t>
  </si>
  <si>
    <t>Training &amp; Placement expenses for students</t>
  </si>
  <si>
    <t>Sports expenses</t>
  </si>
  <si>
    <t>Annual Social Expenses</t>
  </si>
  <si>
    <t>Internet Expenses</t>
  </si>
  <si>
    <t>Taxes</t>
  </si>
  <si>
    <t>*Any other expenses</t>
  </si>
  <si>
    <t>Grand Total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</si>
  <si>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</si>
  <si>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</si>
  <si>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</si>
  <si>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</si>
  <si>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</si>
  <si>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</si>
  <si>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</si>
  <si>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</si>
  <si>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</si>
  <si>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</si>
  <si>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</si>
  <si>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</si>
  <si>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</si>
  <si>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</si>
  <si>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</si>
  <si>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</si>
  <si>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</si>
  <si>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</t>
  </si>
  <si>
    <t>XX</t>
  </si>
  <si>
    <t>List of the Equipment, Furniture, Vehicles etc. (ony items costing more than Rs. 50,000/- to be included)</t>
  </si>
  <si>
    <t>Attach certified audited details of cost of equipments with date of purchase &amp; cost of annual maintenance</t>
  </si>
  <si>
    <t>Cost Data</t>
  </si>
  <si>
    <t>College / Institute / Hostel</t>
  </si>
  <si>
    <t>Rate of depriciation %</t>
  </si>
  <si>
    <t>a</t>
  </si>
  <si>
    <t>Land (area……..)</t>
  </si>
  <si>
    <t>b</t>
  </si>
  <si>
    <t>c</t>
  </si>
  <si>
    <t>Lab/Work Shop</t>
  </si>
  <si>
    <t>d</t>
  </si>
  <si>
    <t>e</t>
  </si>
  <si>
    <t>Books</t>
  </si>
  <si>
    <t>f</t>
  </si>
  <si>
    <t>Furniture &amp; dead Stock</t>
  </si>
  <si>
    <t>h</t>
  </si>
  <si>
    <t>Computers</t>
  </si>
  <si>
    <t>j</t>
  </si>
  <si>
    <t>Projected Addition</t>
  </si>
  <si>
    <t>Land (area)</t>
  </si>
  <si>
    <t>Buildins (Built-up area in 3000 sq. mtr.)</t>
  </si>
  <si>
    <t>Laboratory equipments</t>
  </si>
  <si>
    <t>Book</t>
  </si>
  <si>
    <t>Furniture &amp; dead stock</t>
  </si>
  <si>
    <t>g</t>
  </si>
  <si>
    <t>others (Salary &amp; Other)</t>
  </si>
  <si>
    <t>The common infrastructure used by the trust for various colleges run by them</t>
  </si>
  <si>
    <t>a) Expenses per student for UG course</t>
  </si>
  <si>
    <t>Attach detailed list of infrastructure. Also indicate the bases adopted for the appointment of the common infrastructure.</t>
  </si>
  <si>
    <t xml:space="preserve">Year </t>
  </si>
  <si>
    <t>Management Seats</t>
  </si>
  <si>
    <t>Payment Seats</t>
  </si>
  <si>
    <t>Free Seats</t>
  </si>
  <si>
    <t>Average fees collected per students</t>
  </si>
  <si>
    <t>No of Students</t>
  </si>
  <si>
    <t>Fees Collected (Rs.)</t>
  </si>
  <si>
    <t>No of students</t>
  </si>
  <si>
    <t>1st Year</t>
  </si>
  <si>
    <t>2nd year</t>
  </si>
  <si>
    <t>Fees collected during last three years per student for PG course</t>
  </si>
  <si>
    <t>Average fees collected per student (Amount in Rs.)</t>
  </si>
  <si>
    <t>a) Indian (Govt. Quota + Management)</t>
  </si>
  <si>
    <t>b) PIO + Foreign National</t>
  </si>
  <si>
    <t>Regular / Incharge</t>
  </si>
  <si>
    <t>Pay Scale</t>
  </si>
  <si>
    <t>Name of the Staff</t>
  </si>
  <si>
    <t>Designation</t>
  </si>
  <si>
    <t>Scale</t>
  </si>
  <si>
    <t>b) Staff in the Central Library</t>
  </si>
  <si>
    <t>Qualification</t>
  </si>
  <si>
    <t>c) Student - Teacher Ratio (Total no. of students &amp; total no. of staff in the college)</t>
  </si>
  <si>
    <t>Ratio</t>
  </si>
  <si>
    <t>*  Salaries, wages &amp; Bonus</t>
  </si>
  <si>
    <t>*  Staff Welfare &amp; training expenses</t>
  </si>
  <si>
    <t>*  Others</t>
  </si>
  <si>
    <t>*  Work shop materials</t>
  </si>
  <si>
    <t>*  Components</t>
  </si>
  <si>
    <t>*  Project Expenses</t>
  </si>
  <si>
    <t>*  Chemicals</t>
  </si>
  <si>
    <t>*  Electricity Charges</t>
  </si>
  <si>
    <t>*  Telephone, postage, Xerox expenses</t>
  </si>
  <si>
    <t>*  Water Charges</t>
  </si>
  <si>
    <t>*  Travelling &amp; convevance</t>
  </si>
  <si>
    <t>*  Vechicle expenses</t>
  </si>
  <si>
    <t>*  Repair &amp; maintenance</t>
  </si>
  <si>
    <t>*  Plant &amp; Machinery</t>
  </si>
  <si>
    <t>*  Vehicle</t>
  </si>
  <si>
    <t>*  Furniture</t>
  </si>
  <si>
    <t>*  Computers &amp; others</t>
  </si>
  <si>
    <t>Natures of appointment</t>
  </si>
  <si>
    <t>Inclusive of administrative, ministerial, Technical &amp; other unskilled &amp; semi skilled staff</t>
  </si>
  <si>
    <t>1.  Regular approved staff</t>
  </si>
  <si>
    <t>2.  Regular + Contract + Adhoc</t>
  </si>
  <si>
    <t>Verification</t>
  </si>
  <si>
    <t>I, DR. MORESHWAR S. GOSAVI  SON OF MR. SADASHIV GOSAVI solemnly declare that to the best of my knowledge, the information given in this proforma and statements accompanying is correct and complete. I further declare that I am submitting this proforma in my capacity as DIRECTOR and I am also competent to submit the same and verify it.</t>
  </si>
  <si>
    <t xml:space="preserve">Date : </t>
  </si>
  <si>
    <t>(Sign with stamp)</t>
  </si>
  <si>
    <t>Total No. of students in the Institute</t>
  </si>
  <si>
    <t>Reading hall capacity</t>
  </si>
  <si>
    <t>Total carpet Area sq. mtr.</t>
  </si>
  <si>
    <t>a)</t>
  </si>
  <si>
    <t>b)</t>
  </si>
  <si>
    <t>No. of Books</t>
  </si>
  <si>
    <t>c)</t>
  </si>
  <si>
    <t>No. of National Journals</t>
  </si>
  <si>
    <t>d)</t>
  </si>
  <si>
    <t>No. of International Journals</t>
  </si>
  <si>
    <t>Non - Technical Journals</t>
  </si>
  <si>
    <t>f)</t>
  </si>
  <si>
    <t xml:space="preserve">Total Cost of </t>
  </si>
  <si>
    <t>a) Books</t>
  </si>
  <si>
    <t>b) Subscription for Journals</t>
  </si>
  <si>
    <t>g)</t>
  </si>
  <si>
    <t>Cost of furniture</t>
  </si>
  <si>
    <t>Whether xerox facility is available</t>
  </si>
  <si>
    <t>i)</t>
  </si>
  <si>
    <t>Whether internet facility is available</t>
  </si>
  <si>
    <t>j)</t>
  </si>
  <si>
    <t>No. of Computers available in the Library</t>
  </si>
  <si>
    <t>k)</t>
  </si>
  <si>
    <t>Whether multimedia facility available</t>
  </si>
  <si>
    <t>l)</t>
  </si>
  <si>
    <t>Whether digitization of library is done</t>
  </si>
  <si>
    <t>m)</t>
  </si>
  <si>
    <t>Any other amenities provided to students in library</t>
  </si>
  <si>
    <t>Form D</t>
  </si>
  <si>
    <t>Information of the Central Computing Facilities in the Institute</t>
  </si>
  <si>
    <t>Whether the centrral computing facility is available</t>
  </si>
  <si>
    <t>Number of PIII or equivalent and above PC available</t>
  </si>
  <si>
    <t>Whether legal licenses of system &amp; Application Software available</t>
  </si>
  <si>
    <t>Number of System Software available</t>
  </si>
  <si>
    <t>Number of Applications Softwares availbale</t>
  </si>
  <si>
    <t>Number of Printers available (Type : DMP/DeskJet/LaserJet)</t>
  </si>
  <si>
    <t>Number of Scanners available</t>
  </si>
  <si>
    <t>Total cost of the Printers and Scanners</t>
  </si>
  <si>
    <t>Whether the Campus is Networked</t>
  </si>
  <si>
    <t>Whether is Internet connection is available</t>
  </si>
  <si>
    <t>If Yes specify type Dial-up/ISDN/DSL/Leased Line/any other</t>
  </si>
  <si>
    <t>Specify Bandwidth available</t>
  </si>
  <si>
    <t>Specify compression ratio</t>
  </si>
  <si>
    <t>Cost of Hard Ware in Computer Center</t>
  </si>
  <si>
    <t>Cost of Software in Computer Center</t>
  </si>
  <si>
    <t>Cost of furniture in Computer Center</t>
  </si>
  <si>
    <t>Annual fee of the Internet Services in</t>
  </si>
  <si>
    <t>Staff in Computer Center</t>
  </si>
  <si>
    <t>Number</t>
  </si>
  <si>
    <t>2 System Analyst</t>
  </si>
  <si>
    <t>3  Computer Programmer</t>
  </si>
  <si>
    <t>5  Non - Teaching Staff</t>
  </si>
  <si>
    <t>6  Maintenance Staff</t>
  </si>
  <si>
    <t>Status of the Building :</t>
  </si>
  <si>
    <t xml:space="preserve"> Owned by Society rented to the Institute</t>
  </si>
  <si>
    <t>If Rented</t>
  </si>
  <si>
    <t>Secretary</t>
  </si>
  <si>
    <r>
      <t xml:space="preserve">Whether Building is owned / Rental by College / Institute : </t>
    </r>
    <r>
      <rPr>
        <b/>
        <sz val="12"/>
        <rFont val="Arial"/>
        <family val="2"/>
      </rPr>
      <t>Rental</t>
    </r>
  </si>
  <si>
    <t>Expenses directly attributable to course               (Rs. In lakhs)</t>
  </si>
  <si>
    <t>*  Contribution to Provident fund &amp; other funds</t>
  </si>
  <si>
    <t xml:space="preserve">Fixed Asset Details             </t>
  </si>
  <si>
    <t xml:space="preserve"> With all major heads of fixed assets</t>
  </si>
  <si>
    <t>Whether required as per AICTE Norms</t>
  </si>
  <si>
    <t>( The person signing the verification clause must satisfy himself/herself about correctness of the information before affixing his/her signature )</t>
  </si>
  <si>
    <t>Central Library facility</t>
  </si>
  <si>
    <t xml:space="preserve">Form C </t>
  </si>
  <si>
    <t>e)</t>
  </si>
  <si>
    <t>Rs.Lakhs</t>
  </si>
  <si>
    <t>Trustee / Director / Principal</t>
  </si>
  <si>
    <t>( Sign.with Stamp )</t>
  </si>
  <si>
    <t>Place :-  Nashik</t>
  </si>
  <si>
    <t>Total area 1,53,012.00 sqm ( 43.23 Acres )</t>
  </si>
  <si>
    <t>(Information of the College / Institute, to be filled with the Form A and for each course seperately)</t>
  </si>
  <si>
    <t>Rent paid to G.E.society</t>
  </si>
  <si>
    <t>Grand Total (A+B)</t>
  </si>
  <si>
    <t>Total ( A )</t>
  </si>
  <si>
    <t>Total  ( B )</t>
  </si>
  <si>
    <t>Share of common expenses                    (Rs. In lakhs)</t>
  </si>
  <si>
    <t>Owner &amp; Tenant</t>
  </si>
  <si>
    <t>Building(s)(Built-up area in..)</t>
  </si>
  <si>
    <t>Principal</t>
  </si>
  <si>
    <t>Place : Nashik</t>
  </si>
  <si>
    <t>Nashik</t>
  </si>
  <si>
    <t>Area required as per norms</t>
  </si>
  <si>
    <t>Item</t>
  </si>
  <si>
    <t>Sr.   No.</t>
  </si>
  <si>
    <t>6 ( 3+5)</t>
  </si>
  <si>
    <t xml:space="preserve">Important Note : Depreciation in column 3 is to be claimed only for items which have not served their full life </t>
  </si>
  <si>
    <t xml:space="preserve">of the certifying </t>
  </si>
  <si>
    <t>chartered accountant</t>
  </si>
  <si>
    <t>Signature and seal of</t>
  </si>
  <si>
    <t>Head of the Institution</t>
  </si>
  <si>
    <t>Computation of final tuition fee and Development fee</t>
  </si>
  <si>
    <t>Code</t>
  </si>
  <si>
    <t>Location</t>
  </si>
  <si>
    <t>Expenditure Permitted</t>
  </si>
  <si>
    <t>Date :</t>
  </si>
  <si>
    <t>Signature and seal of the Head</t>
  </si>
  <si>
    <t>of College / Institute</t>
  </si>
  <si>
    <t>Yes   /   No</t>
  </si>
  <si>
    <t>Lab/Work shop ( Computer)</t>
  </si>
  <si>
    <t>Computers 25 % (Life 4 Years)</t>
  </si>
  <si>
    <t>Equiments 10 % (Life 10 Years )</t>
  </si>
  <si>
    <t>Furniture 10 % (Life 10 Years )</t>
  </si>
  <si>
    <t>Books 25 % (Life 4 Years)</t>
  </si>
  <si>
    <t>Computer Lab.Deptt.</t>
  </si>
  <si>
    <t>Expenditure Incurred                                  ( In RS.)</t>
  </si>
  <si>
    <t xml:space="preserve">Total </t>
  </si>
  <si>
    <t>For Office use only</t>
  </si>
  <si>
    <t>4.1.1</t>
  </si>
  <si>
    <t>4.1.2</t>
  </si>
  <si>
    <t>Salary /Honorarium paid to visiting Faculties</t>
  </si>
  <si>
    <t>4.1.3</t>
  </si>
  <si>
    <t xml:space="preserve"> </t>
  </si>
  <si>
    <t>Note :</t>
  </si>
  <si>
    <t>Courses run in the same Premises/Campus/location:</t>
  </si>
  <si>
    <t>No.of Students</t>
  </si>
  <si>
    <t>Tuition Time per Day</t>
  </si>
  <si>
    <t>Disallowance :-</t>
  </si>
  <si>
    <t>1)</t>
  </si>
  <si>
    <t>2)</t>
  </si>
  <si>
    <t>3)</t>
  </si>
  <si>
    <t>Checked by</t>
  </si>
  <si>
    <t xml:space="preserve">Prepared by </t>
  </si>
  <si>
    <t>( Chartered Accountant )</t>
  </si>
  <si>
    <t>Area Provided and cost sq.m.Rs.</t>
  </si>
  <si>
    <t>Date :-</t>
  </si>
  <si>
    <t>Signature ans seal</t>
  </si>
  <si>
    <t>and Auditors</t>
  </si>
  <si>
    <t>with code No.</t>
  </si>
  <si>
    <t>Annual financial report of Trust / Society for last 2 years</t>
  </si>
  <si>
    <t>Sr.No.</t>
  </si>
  <si>
    <t>Status</t>
  </si>
  <si>
    <t>Duration</t>
  </si>
  <si>
    <t>Full Time</t>
  </si>
  <si>
    <t>Part Time</t>
  </si>
  <si>
    <t>Cost of aquisition                                         (Rs. In Lakhs)</t>
  </si>
  <si>
    <t>Attach subjectwise details statement of teaching &amp; non-teaching staff in the following format</t>
  </si>
  <si>
    <t>Fees collected during last two years per student for UG course</t>
  </si>
  <si>
    <t xml:space="preserve">If yes, mention capacity </t>
  </si>
  <si>
    <t>I YEAR</t>
  </si>
  <si>
    <t>II YEAR</t>
  </si>
  <si>
    <t>III YEAR</t>
  </si>
  <si>
    <t>IV YEAR</t>
  </si>
  <si>
    <t>V YEAR</t>
  </si>
  <si>
    <t>www.ges-coengg.org</t>
  </si>
  <si>
    <r>
      <t xml:space="preserve">Land                                         </t>
    </r>
    <r>
      <rPr>
        <sz val="12"/>
        <color indexed="10"/>
        <rFont val="Arial"/>
        <family val="2"/>
      </rPr>
      <t>Acres</t>
    </r>
  </si>
  <si>
    <t>E &amp;TC ENGINEERING</t>
  </si>
  <si>
    <t xml:space="preserve">(0253) 2570106 </t>
  </si>
  <si>
    <t xml:space="preserve">(0253) 2570104 </t>
  </si>
  <si>
    <t>principal@ges-coengg.org</t>
  </si>
  <si>
    <t>Total Capacity yearwise    240    per year</t>
  </si>
  <si>
    <t>ELECTRICAL ENGINEERING</t>
  </si>
  <si>
    <t>COMPUTER ENGINEERING</t>
  </si>
  <si>
    <t>MECHANICAL ENGINEERING</t>
  </si>
  <si>
    <t>CIVIL ENGINEERING</t>
  </si>
  <si>
    <t>MCA</t>
  </si>
  <si>
    <t>UG</t>
  </si>
  <si>
    <t>Total no of laboratory in the dept    24</t>
  </si>
  <si>
    <t>803.38 Sqmt.</t>
  </si>
  <si>
    <t>1) Reading Room</t>
  </si>
  <si>
    <t>2) Digital Library</t>
  </si>
  <si>
    <t>3) Wi-Fi Facility</t>
  </si>
  <si>
    <t>4) Xerox Facility</t>
  </si>
  <si>
    <t>Dr.R.P.Deshpande</t>
  </si>
  <si>
    <t>Prof.P.M.Deshpande</t>
  </si>
  <si>
    <t>Prof.Y.R.Bhavsar</t>
  </si>
  <si>
    <t>Shri.J.M.Sonawane</t>
  </si>
  <si>
    <t>Shri.C. K.Bhosale</t>
  </si>
  <si>
    <t>Mrs.P. A.Chaudhary</t>
  </si>
  <si>
    <t>Mrs.Yamini P.Galapure</t>
  </si>
  <si>
    <t>Shri.K.V.Chandratre</t>
  </si>
  <si>
    <t>Shri.M.K.Chaudhari</t>
  </si>
  <si>
    <t>Prof.S.P.Agnihotri</t>
  </si>
  <si>
    <t>Prof.S.V.Kulkarni</t>
  </si>
  <si>
    <t>Mrs.Hemangi Kulkarni</t>
  </si>
  <si>
    <t>Emeritus Prof.</t>
  </si>
  <si>
    <t>Lecturer Mech.Engg</t>
  </si>
  <si>
    <t>Lecturer  Com.Engg</t>
  </si>
  <si>
    <t>Librarian</t>
  </si>
  <si>
    <t>Work-Shop Suptntd</t>
  </si>
  <si>
    <t>Lecturer Maths</t>
  </si>
  <si>
    <t>Lecturer Elec.</t>
  </si>
  <si>
    <t>HOD Asst.Prof</t>
  </si>
  <si>
    <t>Lecturer E&amp;TC</t>
  </si>
  <si>
    <t>Lecturer Mech</t>
  </si>
  <si>
    <t>Shri.R.D.Jogi</t>
  </si>
  <si>
    <t>Mrs.P.A.Pethkar</t>
  </si>
  <si>
    <t>Shri..R.S.Jagle</t>
  </si>
  <si>
    <t>Dr.P.P.Wani</t>
  </si>
  <si>
    <t>Lecturer Civil</t>
  </si>
  <si>
    <t>Lecturer  Chemistry</t>
  </si>
  <si>
    <t>Lecturer MCA.</t>
  </si>
  <si>
    <t>Lecturer Comp</t>
  </si>
  <si>
    <t>M.Lib SET</t>
  </si>
  <si>
    <t>Lib.Attendent</t>
  </si>
  <si>
    <t>Shri.B.P.Chinchole</t>
  </si>
  <si>
    <t>S.Y.B.A.,LTC</t>
  </si>
  <si>
    <t>15600-39100                    AGP-6000</t>
  </si>
  <si>
    <t>5) Recreation Centre</t>
  </si>
  <si>
    <t>Whether the Generator / UPS back-up available (back-up period and capacity in KVA)6UPS &amp; 40 KVA</t>
  </si>
  <si>
    <t>Whether the Laboratories are Networked through LAN</t>
  </si>
  <si>
    <t>/ No</t>
  </si>
  <si>
    <t>No</t>
  </si>
  <si>
    <t>4  Computer Operator</t>
  </si>
  <si>
    <t xml:space="preserve">Yes </t>
  </si>
  <si>
    <t xml:space="preserve"> No</t>
  </si>
  <si>
    <r>
      <t xml:space="preserve"> </t>
    </r>
    <r>
      <rPr>
        <b/>
        <sz val="11"/>
        <rFont val="Arial"/>
        <family val="2"/>
      </rPr>
      <t>No</t>
    </r>
  </si>
  <si>
    <t>NIL</t>
  </si>
  <si>
    <t>Director &amp; Secretary</t>
  </si>
  <si>
    <t>G.E.Society</t>
  </si>
  <si>
    <t>z</t>
  </si>
  <si>
    <t>3rd Year</t>
  </si>
  <si>
    <t>a) Attach Salary Certificate of April-2012 to March-2013 Enclosed.</t>
  </si>
  <si>
    <t>b) Attach Certificate Copy of Form - 16 of each Employee - Enclosed copy for 2012-13</t>
  </si>
  <si>
    <t>a) College / Institute (Fees Collected) - Statement Enclosed - 2012 -2013</t>
  </si>
  <si>
    <t>2012-2013</t>
  </si>
  <si>
    <t>471 sq. mts</t>
  </si>
  <si>
    <t>6) Periodical Section</t>
  </si>
  <si>
    <t>4,30,160</t>
  </si>
  <si>
    <t>3,51,000</t>
  </si>
  <si>
    <t>4.2.1</t>
  </si>
  <si>
    <t>4.2.2</t>
  </si>
  <si>
    <t>4.2.3</t>
  </si>
  <si>
    <t>Controlling Strength ( NO) ( Higher of 4.6 &amp; 4.7)</t>
  </si>
  <si>
    <t xml:space="preserve">                   </t>
  </si>
  <si>
    <t>RS.</t>
  </si>
  <si>
    <t>Whether undertaking on stamp paper submitted reg.refund</t>
  </si>
  <si>
    <t>Per Student                          ( Devided by 4.8)</t>
  </si>
  <si>
    <t>Total Salary Expenditure ( 4.1.1 + 4.1.2 )</t>
  </si>
  <si>
    <t>a) Less income derived by using college property(see norm 2.14)</t>
  </si>
  <si>
    <t>b) Less Hostel expenses if any                                                                                           ( see norm 2.2.2)</t>
  </si>
  <si>
    <t>Total  ( 4.1.3 + 4.2 ) - ( 4.2.1)</t>
  </si>
  <si>
    <t>Usage charges for building ( see norm 2.4.1 )</t>
  </si>
  <si>
    <t>Depreciation on other Assets at approved rates as on 31.3.2013 ( see norm 2.4)</t>
  </si>
  <si>
    <t>Total of  ( 4.2.2 to 4.4 ) + 4.11.1</t>
  </si>
  <si>
    <t>Tuition Fee ( 4.5 Devided by 4.8)</t>
  </si>
  <si>
    <t>4.10.1</t>
  </si>
  <si>
    <t>Total Fee  ( 4.9 to 4.10)</t>
  </si>
  <si>
    <t>4.10.2</t>
  </si>
  <si>
    <t>4.10.3</t>
  </si>
  <si>
    <t>Credit for accreditation if any 3 % or 5% of 4.9                              ( see norm 2.7.1)</t>
  </si>
  <si>
    <t>4.10.4</t>
  </si>
  <si>
    <t>Credit for International Prize for innovation / patent 1 % of 4.9             ( see norm 2.7.3)</t>
  </si>
  <si>
    <t>Total Fee ( 4.10.1 + 4.10.5 )</t>
  </si>
  <si>
    <t>Additional Expenditure of 6th Pay Commission if actually paid and not include in 4.1.1 ( See norm 2.1.4).</t>
  </si>
  <si>
    <t>4.11.1 Total</t>
  </si>
  <si>
    <t>4.11.2 per student</t>
  </si>
  <si>
    <t>Note :- The amount in 4.11.2 is to be collected from all students in the Institution.However for the students admitted in 2013-2014 it is already included in their tuition fee ( See 4,5)</t>
  </si>
  <si>
    <t>The Society has earmarked 1.5 acres out of its 41.5 acres piece of land for JDC Bytco IMSR and no other</t>
  </si>
  <si>
    <t>course / courses are run in these premises of the Institute. In the remaining area of 41.5 acres there are</t>
  </si>
  <si>
    <t>University recognised 6 Institutions HPT Arts &amp; RYK Sci.College (1924), B.Y.K.College of Commerce (1957)</t>
  </si>
  <si>
    <t>N.B.T.Law College (1968) S.M.R.K. B.K.A.K.Mahila Mahavidyalaya (1984) and College of Engineering (2009)</t>
  </si>
  <si>
    <t>and College of Pharmacy ( 2012)</t>
  </si>
  <si>
    <t>B.Y.K.College of Commerce,(Junior/U.G./P.G.)</t>
  </si>
  <si>
    <t>8  Hours</t>
  </si>
  <si>
    <t>N.B.T.Law College</t>
  </si>
  <si>
    <t>4 Hours</t>
  </si>
  <si>
    <t>S.M.R.K.BK-AK Mahila MahaVidyalaya (SNDT Univ.)</t>
  </si>
  <si>
    <t>HPT Arts &amp; RYK Science College,(Junior/U.G./P.G.)</t>
  </si>
  <si>
    <t>G.E.S.JDC Bytco IMSR,Nashik</t>
  </si>
  <si>
    <t>G.E.S.Sir Dr.M.S.Gosavi College of Pharmaceutical Education &amp; Research,Nashik</t>
  </si>
  <si>
    <t>MBA ITEM TAKEN  rs.</t>
  </si>
  <si>
    <t>ITEMS NOT TAKEN</t>
  </si>
  <si>
    <r>
      <t xml:space="preserve">TOTAL AS PER r &amp; P </t>
    </r>
    <r>
      <rPr>
        <b/>
        <sz val="11"/>
        <rFont val="Arial"/>
        <family val="2"/>
      </rPr>
      <t>O.K.</t>
    </r>
  </si>
  <si>
    <t>1 . STATEMENT OF BUILDING AREA</t>
  </si>
  <si>
    <t>Prin. T.A.Kulkarni Vidyanagar, College Road,Nashik - 422005.</t>
  </si>
  <si>
    <t>Annual Expenditure (Amout in Rs.) 50,00,000/- rent paid to G.E.society</t>
  </si>
  <si>
    <t>No. of Students of 1st year</t>
  </si>
  <si>
    <t>Justify Separately.</t>
  </si>
  <si>
    <t>Administrative Staff in the Institute / College</t>
  </si>
  <si>
    <t>Name of the Principal / Director</t>
  </si>
  <si>
    <t>Dr. P. C. Kulkarni</t>
  </si>
  <si>
    <t>Pay Scale :- 37400-67000     AGP 10000</t>
  </si>
  <si>
    <t>Prin. Dr.P.C.Kulkarni</t>
  </si>
  <si>
    <t xml:space="preserve"> Asst.Prof</t>
  </si>
  <si>
    <t>Mrs.Shrunkhala Khadilkar</t>
  </si>
  <si>
    <t>Prof .Nilesh V. Alone</t>
  </si>
  <si>
    <t>Shri.Mandar  P.Joshi</t>
  </si>
  <si>
    <t>Asst.Prof Mech</t>
  </si>
  <si>
    <t>Shri.Deepak M. Sonje</t>
  </si>
  <si>
    <t>Lecturer E &amp;TC</t>
  </si>
  <si>
    <t>Mrs.S. V.Sapate(Kale)</t>
  </si>
  <si>
    <t>Mrs.P.S.Joshi</t>
  </si>
  <si>
    <t>Mrs.MS. Deole</t>
  </si>
  <si>
    <t>Lecturer  E &amp;TC</t>
  </si>
  <si>
    <t>Shri.Y.D. Kokate</t>
  </si>
  <si>
    <t>Shri.S.V. Ghorpade</t>
  </si>
  <si>
    <t>MrsSonali M.Gangurde</t>
  </si>
  <si>
    <t>Mr.Y.A.Salame</t>
  </si>
  <si>
    <t>Mr.K.C.Kulkarni</t>
  </si>
  <si>
    <t>Mr.M.U.Shetty</t>
  </si>
  <si>
    <t>Ms.S.T.Tupe</t>
  </si>
  <si>
    <t>Mr.D.S.Chaudhari</t>
  </si>
  <si>
    <t>MR.N.V.SHARMA</t>
  </si>
  <si>
    <t>Mrs.S.A.Bhargave</t>
  </si>
  <si>
    <t>Mr.V.N.Shah</t>
  </si>
  <si>
    <t>Ms.P.R.Thorat</t>
  </si>
  <si>
    <t>Mrs.M.P.Deshpande</t>
  </si>
  <si>
    <t>Mrs.R.S.Tidke</t>
  </si>
  <si>
    <t>Mrs.T.U.Ahirrao</t>
  </si>
  <si>
    <t>Lecturer Comp/MCA</t>
  </si>
  <si>
    <t>Mr.V.C.Kale</t>
  </si>
  <si>
    <t>Mr.S.S.Suryawanshi</t>
  </si>
  <si>
    <t>Lecturer  Maths</t>
  </si>
  <si>
    <t>Mr.S.P.Gupta</t>
  </si>
  <si>
    <t>Mr.M.M.Thombre</t>
  </si>
  <si>
    <t>Ms.P.N.Deshmukh</t>
  </si>
  <si>
    <t>Mr.B.B.Kuwar</t>
  </si>
  <si>
    <t>Ms.Komal Awasthi</t>
  </si>
  <si>
    <t>Mr.S.V.Dawange</t>
  </si>
  <si>
    <t>Mr.L.B.Chintamani</t>
  </si>
  <si>
    <t>Ms.G.S.Duberkar</t>
  </si>
  <si>
    <t>Ms.K.P.Dahale</t>
  </si>
  <si>
    <t>Mr.D.M.Raut</t>
  </si>
  <si>
    <t>Mr.M.B.Patil</t>
  </si>
  <si>
    <t>Mr.S.R.Lahane</t>
  </si>
  <si>
    <t>Mrs.R.N.Kulkarni</t>
  </si>
  <si>
    <t>Ms.Y.R.Patil</t>
  </si>
  <si>
    <t>Mr.P.P.Kanhwgaonkar</t>
  </si>
  <si>
    <t>Mrs.S.R.Sable</t>
  </si>
  <si>
    <t>Lecturer MCA</t>
  </si>
  <si>
    <t>Mrs.P.K.More</t>
  </si>
  <si>
    <t>Mr.D.K.Wagh</t>
  </si>
  <si>
    <t>Lecturer Electrical.</t>
  </si>
  <si>
    <t>Mr.S.B.Sonawane</t>
  </si>
  <si>
    <t>Mr.S.V.Chakor</t>
  </si>
  <si>
    <t>Lecturer CIVIL</t>
  </si>
  <si>
    <t>Mrs.G.A.Dhamne</t>
  </si>
  <si>
    <t>Lecturer COM/MCA.</t>
  </si>
  <si>
    <t>Mrs.A.S.Vaidya</t>
  </si>
  <si>
    <t>Prof.M.A.Ahire</t>
  </si>
  <si>
    <t>Lecturer Mech.</t>
  </si>
  <si>
    <t>Ms.D.D.Kadam</t>
  </si>
  <si>
    <t>Ms.B.N.Harne</t>
  </si>
  <si>
    <t>Ms.Payal Kulkarni</t>
  </si>
  <si>
    <t>Mr.R.A.Tarle</t>
  </si>
  <si>
    <t>Mr.A.Y.Wadghule</t>
  </si>
  <si>
    <t>Mr.P.K.Gujar</t>
  </si>
  <si>
    <t>Mr.V.T.Mandlik</t>
  </si>
  <si>
    <t>Mr.H.H.Mutha</t>
  </si>
  <si>
    <t>Ms.N.V.Bhatambarekar</t>
  </si>
  <si>
    <t>Mr.K.M.Mahajan</t>
  </si>
  <si>
    <t>Mrs.N.U.Tambat</t>
  </si>
  <si>
    <t>Mr.L.N.Patil</t>
  </si>
  <si>
    <t>Lecturer Civil.</t>
  </si>
  <si>
    <t>Mr.P.N.Pagare</t>
  </si>
  <si>
    <t>Mr.S.R.Chaudhari</t>
  </si>
  <si>
    <t>Prof.S.B.Supekar</t>
  </si>
  <si>
    <t>Prof.S.R.Kulkarni</t>
  </si>
  <si>
    <t>Mrs.S.H.Amrite</t>
  </si>
  <si>
    <t>Dr.V.S.Gosavi</t>
  </si>
  <si>
    <t>Mrs.Y.P.Ghalapure</t>
  </si>
  <si>
    <t>Shri.S.V.Shukla</t>
  </si>
  <si>
    <t>B.Com</t>
  </si>
  <si>
    <t>Consolidated 5000/-pm</t>
  </si>
  <si>
    <t xml:space="preserve">d) Ratio of Non - Teaching - Teaching Staff                 </t>
  </si>
  <si>
    <t>I)</t>
  </si>
  <si>
    <t>II)</t>
  </si>
  <si>
    <t>III)</t>
  </si>
  <si>
    <t>1 System Manager</t>
  </si>
  <si>
    <t>Name of the Employee</t>
  </si>
  <si>
    <t>Actually Salary Paid</t>
  </si>
  <si>
    <t>Vice-Principal / Director (P)</t>
  </si>
  <si>
    <t>Shri.S.M.Gosavi</t>
  </si>
  <si>
    <t>Ex.Director Estate &amp; Main</t>
  </si>
  <si>
    <t>Shri.R.M.Pathak</t>
  </si>
  <si>
    <t>Accountant</t>
  </si>
  <si>
    <t>Mrs.Y. Y.Chandrachud</t>
  </si>
  <si>
    <t xml:space="preserve">Laboratory assistant </t>
  </si>
  <si>
    <t>Shri.L. R.Kokate</t>
  </si>
  <si>
    <t xml:space="preserve">Techincal assistant </t>
  </si>
  <si>
    <t>Ms.S. N.Gaikwad</t>
  </si>
  <si>
    <t>Junior Clerk</t>
  </si>
  <si>
    <t>Mr.B. P. Chinchole</t>
  </si>
  <si>
    <t>Libraraty Attnd</t>
  </si>
  <si>
    <t>Mr.  P.V.Takekar</t>
  </si>
  <si>
    <t>Workshop Attnd</t>
  </si>
  <si>
    <t>Mr.Thike G.D.</t>
  </si>
  <si>
    <t>Mr.S.V.  More</t>
  </si>
  <si>
    <t>Mr.N.B.Rajole</t>
  </si>
  <si>
    <t>Mr.C.K.Vaidya</t>
  </si>
  <si>
    <t>Mr.B.B.Takate</t>
  </si>
  <si>
    <t>Mr.P.L.Kute</t>
  </si>
  <si>
    <t>Mrs.S.H.Desai</t>
  </si>
  <si>
    <t>Mr.P.S.Pagere</t>
  </si>
  <si>
    <t>Mr.A.A.Burkule</t>
  </si>
  <si>
    <t>Mr.M.K.Jagtap</t>
  </si>
  <si>
    <t>Mrs.A.Y.Joshi</t>
  </si>
  <si>
    <t>1 : 43.63</t>
  </si>
  <si>
    <t>1 : 42.12</t>
  </si>
  <si>
    <t>1 : 15</t>
  </si>
  <si>
    <t>1 : 14.47</t>
  </si>
  <si>
    <t xml:space="preserve">b) If Rented Built-up area in Sq. Mtr. 14507 Sq. Mtr. </t>
  </si>
  <si>
    <t>NASHIK</t>
  </si>
  <si>
    <t>Date :-  28 /6 / 2013</t>
  </si>
  <si>
    <t>1 : 24</t>
  </si>
  <si>
    <t>1 : 4.36</t>
  </si>
  <si>
    <t>4th Year</t>
  </si>
  <si>
    <t>1st Year MCA</t>
  </si>
  <si>
    <t>2 nd Year MCA</t>
  </si>
  <si>
    <t>3 rd Year MCA</t>
  </si>
  <si>
    <t>Total fees collected</t>
  </si>
  <si>
    <t>G.E.SOCIETY'S R.H.SAPAT COLLEGE OF ENGINEERING,MANAGEMENT STUDIES &amp; RESEARCH,NASHIK-5</t>
  </si>
  <si>
    <t>14507Sq.Mt.</t>
  </si>
  <si>
    <t>.----------.</t>
  </si>
  <si>
    <t>.-------------.</t>
  </si>
  <si>
    <t>Form E</t>
  </si>
  <si>
    <t>Particulars</t>
  </si>
  <si>
    <t>Actual requirement of staff as per respective council norms</t>
  </si>
  <si>
    <t>Actual Appointed</t>
  </si>
  <si>
    <t>Teaching Staff</t>
  </si>
  <si>
    <t>Non-Teaching Staff</t>
  </si>
  <si>
    <t>Actual Salary Paid ( Per Month)</t>
  </si>
  <si>
    <t>Salary which is required to be paid as per respective council norms</t>
  </si>
  <si>
    <t>Office Attendent</t>
  </si>
  <si>
    <t>Depreciation permitted as in 31st March - 2013</t>
  </si>
  <si>
    <r>
      <t>various colleges / institutes for the year</t>
    </r>
    <r>
      <rPr>
        <b/>
        <sz val="14"/>
        <rFont val="Arial"/>
        <family val="2"/>
      </rPr>
      <t xml:space="preserve"> 2013 -2014</t>
    </r>
  </si>
  <si>
    <t>(Health Science Course and Technical Degree and Diploma  MCA &amp; ME Post Graduation Course for the year 2014-2015)</t>
  </si>
  <si>
    <t>ME(COMPUTER)</t>
  </si>
  <si>
    <t>ME(MECH)Design</t>
  </si>
  <si>
    <r>
      <t xml:space="preserve">Annual Expenses (Rs. In lakhs) (attach audited statement showing expenditure from all sources of last two years i.e.2012-2013. &amp; 2013-14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FOR THE YEAR - 2013-2014 </t>
    </r>
  </si>
  <si>
    <t>Gross block 31/3/2014 Amount .</t>
  </si>
  <si>
    <t>WDV as on 31/3/2014 Amount in Rs.</t>
  </si>
  <si>
    <t>Depreciation for the year on 31/3/2014          Amount in Rs.</t>
  </si>
  <si>
    <t>2015 -2016    (Rs. In lakhs)</t>
  </si>
  <si>
    <t>2016 -2017                                          (Rs. In lakhs)</t>
  </si>
  <si>
    <t>Attach detailed calculations for the year 2014-15</t>
  </si>
  <si>
    <t>b) Expenses per student for PG course</t>
  </si>
  <si>
    <t>2013-2014</t>
  </si>
  <si>
    <t>1st Year  ME</t>
  </si>
  <si>
    <t xml:space="preserve">  ME</t>
  </si>
  <si>
    <t>Fees collected (2014-15)per student for UG/PG Course</t>
  </si>
  <si>
    <t>Fees proposed for each course during 2014-15. Justification for this.</t>
  </si>
  <si>
    <t>20/6/2014</t>
  </si>
  <si>
    <t>(A) Details of Teaching &amp; Non-teaching staff for the Accounting Year-2013-14</t>
  </si>
  <si>
    <t>(B) Details of Salary in respect of Teaching &amp; Non-teaching staff for the Accounting Year-2013-14  For February-2014</t>
  </si>
  <si>
    <t>Mrs.S.P.Deshpande</t>
  </si>
  <si>
    <t>Mrs.R.C.Samant</t>
  </si>
  <si>
    <t>Mr.D.M.Deshpande</t>
  </si>
  <si>
    <t>Mr.N.S.Masne</t>
  </si>
  <si>
    <t>Mr.S.K.Mahajan</t>
  </si>
  <si>
    <t>Mr.S.P.Koparkar</t>
  </si>
  <si>
    <t>Mr.A.T.Sadgir</t>
  </si>
  <si>
    <t>Mr.C.R.Barde</t>
  </si>
  <si>
    <t>Mr.Y.K.Mhaske</t>
  </si>
  <si>
    <t>Mr.S.B.Joshi</t>
  </si>
  <si>
    <t>Mr.M.N.Rane</t>
  </si>
  <si>
    <t>Mrs.B.P.Vaidya</t>
  </si>
  <si>
    <t>Ms.R.V.Tatiya</t>
  </si>
  <si>
    <t>Mr.G.K.Bhamre</t>
  </si>
  <si>
    <t>Ms.G.I.Gupta</t>
  </si>
  <si>
    <t>Mr.S.B.Kolpe</t>
  </si>
  <si>
    <t>Mr.G.K.Ghode</t>
  </si>
  <si>
    <t>Mr.N.K.Patil</t>
  </si>
  <si>
    <t>Mr.M.P.Badhe</t>
  </si>
  <si>
    <t>Ms.U.A.Pisharody</t>
  </si>
  <si>
    <t>Asst.Prof. Maths</t>
  </si>
  <si>
    <t>Asst.Prof Elec.</t>
  </si>
  <si>
    <t>Asst.Prof COM</t>
  </si>
  <si>
    <t>Asst.Prof E&amp;TC</t>
  </si>
  <si>
    <t>Asst.Prof E &amp;TC</t>
  </si>
  <si>
    <t>Lecturer Phy</t>
  </si>
  <si>
    <t>Lecturer Physics</t>
  </si>
  <si>
    <t>B) Details of Salary in respect of Teaching and Non-Teaching staff for the Accounting Year 2013-14</t>
  </si>
  <si>
    <t>Ms.P.V.Ahirrao</t>
  </si>
  <si>
    <t>Mr.S.V.Shukla</t>
  </si>
  <si>
    <t>Mr.U.R.Khairnar</t>
  </si>
  <si>
    <t>Mr.J.G.Jagdale</t>
  </si>
  <si>
    <t>Mr.N.P.Joshi</t>
  </si>
  <si>
    <t>Mr.P.A.Tatar</t>
  </si>
  <si>
    <t>Mr.N.N.Gangurde</t>
  </si>
  <si>
    <t>Office Asst.</t>
  </si>
  <si>
    <t>Sports Teacher</t>
  </si>
  <si>
    <t>41 lakhs</t>
  </si>
  <si>
    <t>14.19 lakhs</t>
  </si>
  <si>
    <t>14.80 lakhs</t>
  </si>
  <si>
    <t>Consolidated 8000/- PM</t>
  </si>
  <si>
    <t>OK</t>
  </si>
  <si>
    <t>Financial Information - Audited Statement Enclosed - 2012-13   &amp;   2013-14</t>
  </si>
  <si>
    <r>
      <t xml:space="preserve">Income (Rs. In Lakhs) (Attach certified audited statement showing income from all sources for the year -  </t>
    </r>
    <r>
      <rPr>
        <b/>
        <sz val="14"/>
        <rFont val="Arial"/>
        <family val="2"/>
      </rPr>
      <t>2013-14)                   FOR THE YEAR-2013-2014.  * *</t>
    </r>
    <r>
      <rPr>
        <b/>
        <sz val="20"/>
        <rFont val="Arial"/>
        <family val="2"/>
      </rPr>
      <t xml:space="preserve"> </t>
    </r>
  </si>
  <si>
    <t>Date : 20/6/2014</t>
  </si>
  <si>
    <t>2.5 lakh</t>
  </si>
  <si>
    <t>Leased Line -                 4 MBPS ,20Mbps  BB by NMEICT</t>
  </si>
  <si>
    <t>24 mbps</t>
  </si>
  <si>
    <t xml:space="preserve">Consolidated   RS.15000/- P M </t>
  </si>
  <si>
    <t xml:space="preserve">Consolidated   RS.20000/- P M </t>
  </si>
  <si>
    <t>4.33 Lakh</t>
  </si>
  <si>
    <t>17,33,241</t>
  </si>
  <si>
    <t>G.E.SOCIETY'S R.H.SAPAT COLLEGE OF ENGINEERING, MANAGEMENT STUDIES &amp; RESEARCH, NASHIK-5</t>
  </si>
  <si>
    <t xml:space="preserve">FORMAT FOR COMPUTATION OF FEES FOR AY 2014-2015 </t>
  </si>
  <si>
    <t>ENGG.M.E. &amp; MCA</t>
  </si>
  <si>
    <t>G.E.SOCIETY'S R.H.SAPAT COLLEGE OF ENGINEERING, MANAGEMENT STUDIES &amp; RESEARCH,NASHIK-5</t>
  </si>
  <si>
    <t xml:space="preserve">A) Approved Fee For AY 2013-2014  Rs.       /-                        </t>
  </si>
  <si>
    <t>Proposed for AY 2014-2015 (See 4.10.5) RS. 55000/-</t>
  </si>
  <si>
    <t>B) Collected Fees as per affidavit   Rs.  /-</t>
  </si>
  <si>
    <t>In case the Institute has not submitted its fee approval proposal for 2013-14,the fees collected by it per student</t>
  </si>
  <si>
    <t xml:space="preserve">Salary Expenditure for 2013-2014 to approved teaching/non-teaching staff as per DTE/AICTE/Govt.Norms </t>
  </si>
  <si>
    <t>Non Salary revenue expenditure (Rent,Interest on loan,if any,and unrelated expenditure to be excluded,except int.paid on TEQUIP loan) for 2013-2014 ( see norm2.2)</t>
  </si>
  <si>
    <t>Add: 10% of 4.2.2 for increase in cost for                                                             2013-14 ( see norm 1.4)</t>
  </si>
  <si>
    <t>Sanctioned strength in the Course run in Academic year 2013-14 ( No.)</t>
  </si>
  <si>
    <t>Actual strength in the Course run in Academic year 2013-14 ( No.)</t>
  </si>
  <si>
    <t>Development Fee ( 10 % of 4.9)</t>
  </si>
  <si>
    <t>25/6/2014</t>
  </si>
  <si>
    <t xml:space="preserve">G.E.SOCIETY'S R.H.SAPAT COLLEGE OF ENGINEERING, MANAGEMENT STUDIES &amp; RESEARCH ,NASHIK-5      </t>
  </si>
  <si>
    <t>11730  Sq.Mtr.</t>
  </si>
  <si>
    <t>13019  Sq.Mtr.</t>
  </si>
  <si>
    <t>Depreciation on computers and equipment,furniture and books :-</t>
  </si>
  <si>
    <t>Addition During the year                           2013-2014</t>
  </si>
  <si>
    <t>Additional Depreciation at approved rates as on 31st March-2014</t>
  </si>
  <si>
    <t>Total Depreciation as on  31st March-2014</t>
  </si>
  <si>
    <t>Depreciation on Computers &amp; books provided before 31 March 2010 not to be taken into account.Depreciation</t>
  </si>
  <si>
    <t>on equipment &amp; furniture provided before 31st March 2004 not to be included.</t>
  </si>
  <si>
    <t>Teaching Staff 2013 - 14</t>
  </si>
  <si>
    <t>2017 -2018                                          (Rs. In lakhs)</t>
  </si>
  <si>
    <t xml:space="preserve">Total Expenditure  Rs.66463167 /- No.of students :- 1642 for  2013-14  Total Expn.Rs. 40477 /- Per Stud.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</si>
</sst>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_ ;\-0.00\ "/>
  </numFmts>
  <fonts count="7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sz val="10"/>
      <name val="Bookman Old Style"/>
      <family val="1"/>
    </font>
    <font>
      <b/>
      <u val="single"/>
      <sz val="12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 Black"/>
      <family val="2"/>
    </font>
    <font>
      <sz val="11"/>
      <name val="Times New Roman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Bookman Old Style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24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0" fillId="0" borderId="0" xfId="59">
      <alignment/>
      <protection/>
    </xf>
    <xf numFmtId="0" fontId="11" fillId="0" borderId="0" xfId="59" applyFont="1" applyAlignment="1">
      <alignment horizontal="center" vertical="center"/>
      <protection/>
    </xf>
    <xf numFmtId="0" fontId="0" fillId="0" borderId="0" xfId="59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0" fillId="0" borderId="23" xfId="59" applyBorder="1" applyAlignment="1">
      <alignment vertic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22" xfId="59" applyFont="1" applyBorder="1" applyAlignment="1">
      <alignment vertical="center"/>
      <protection/>
    </xf>
    <xf numFmtId="0" fontId="11" fillId="0" borderId="10" xfId="59" applyFont="1" applyBorder="1" applyAlignment="1">
      <alignment vertical="center"/>
      <protection/>
    </xf>
    <xf numFmtId="0" fontId="11" fillId="0" borderId="23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21" xfId="59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0" fillId="0" borderId="21" xfId="59" applyBorder="1" applyAlignment="1">
      <alignment vertical="center"/>
      <protection/>
    </xf>
    <xf numFmtId="0" fontId="0" fillId="0" borderId="12" xfId="59" applyBorder="1" applyAlignment="1">
      <alignment vertical="center"/>
      <protection/>
    </xf>
    <xf numFmtId="0" fontId="0" fillId="0" borderId="14" xfId="59" applyBorder="1" applyAlignment="1">
      <alignment vertical="center"/>
      <protection/>
    </xf>
    <xf numFmtId="0" fontId="12" fillId="0" borderId="0" xfId="59" applyFont="1" applyAlignment="1">
      <alignment horizontal="center" vertical="center"/>
      <protection/>
    </xf>
    <xf numFmtId="0" fontId="2" fillId="0" borderId="10" xfId="59" applyFont="1" applyBorder="1" applyAlignment="1">
      <alignment vertical="center"/>
      <protection/>
    </xf>
    <xf numFmtId="0" fontId="11" fillId="0" borderId="24" xfId="59" applyFont="1" applyBorder="1" applyAlignment="1">
      <alignment horizontal="center" vertical="center"/>
      <protection/>
    </xf>
    <xf numFmtId="0" fontId="11" fillId="0" borderId="24" xfId="59" applyFont="1" applyBorder="1" applyAlignment="1">
      <alignment vertical="center"/>
      <protection/>
    </xf>
    <xf numFmtId="0" fontId="2" fillId="0" borderId="0" xfId="59" applyFont="1">
      <alignment/>
      <protection/>
    </xf>
    <xf numFmtId="0" fontId="9" fillId="0" borderId="10" xfId="59" applyFont="1" applyBorder="1" applyAlignment="1">
      <alignment vertical="center"/>
      <protection/>
    </xf>
    <xf numFmtId="0" fontId="2" fillId="0" borderId="22" xfId="59" applyFont="1" applyBorder="1" applyAlignment="1">
      <alignment vertical="center"/>
      <protection/>
    </xf>
    <xf numFmtId="0" fontId="2" fillId="0" borderId="23" xfId="59" applyFont="1" applyBorder="1" applyAlignment="1">
      <alignment vertical="center"/>
      <protection/>
    </xf>
    <xf numFmtId="0" fontId="11" fillId="0" borderId="11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left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11" fillId="0" borderId="2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2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0" borderId="21" xfId="59" applyFont="1" applyBorder="1" applyAlignment="1">
      <alignment horizontal="left" vertical="center" wrapText="1"/>
      <protection/>
    </xf>
    <xf numFmtId="0" fontId="11" fillId="0" borderId="23" xfId="59" applyFont="1" applyBorder="1" applyAlignment="1">
      <alignment horizontal="left" vertical="center" wrapText="1"/>
      <protection/>
    </xf>
    <xf numFmtId="0" fontId="11" fillId="0" borderId="2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center"/>
    </xf>
    <xf numFmtId="2" fontId="11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59" applyFont="1" applyBorder="1" applyAlignment="1">
      <alignment vertical="center" wrapText="1"/>
      <protection/>
    </xf>
    <xf numFmtId="0" fontId="14" fillId="0" borderId="0" xfId="59" applyFont="1" applyBorder="1" applyAlignment="1">
      <alignment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4" fontId="25" fillId="0" borderId="0" xfId="47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5" fillId="33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 wrapText="1"/>
    </xf>
    <xf numFmtId="2" fontId="11" fillId="0" borderId="10" xfId="59" applyNumberFormat="1" applyFont="1" applyBorder="1" applyAlignment="1">
      <alignment vertical="center"/>
      <protection/>
    </xf>
    <xf numFmtId="2" fontId="9" fillId="0" borderId="24" xfId="59" applyNumberFormat="1" applyFont="1" applyBorder="1" applyAlignment="1">
      <alignment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1" fillId="0" borderId="0" xfId="59" applyFont="1">
      <alignment/>
      <protection/>
    </xf>
    <xf numFmtId="0" fontId="9" fillId="0" borderId="0" xfId="59" applyFont="1" applyAlignment="1">
      <alignment horizontal="center" vertical="center"/>
      <protection/>
    </xf>
    <xf numFmtId="0" fontId="11" fillId="0" borderId="11" xfId="59" applyFont="1" applyBorder="1" applyAlignment="1">
      <alignment vertical="center"/>
      <protection/>
    </xf>
    <xf numFmtId="0" fontId="11" fillId="0" borderId="18" xfId="59" applyFont="1" applyBorder="1" applyAlignment="1">
      <alignment vertical="center"/>
      <protection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0" xfId="59" applyFont="1" applyFill="1" applyAlignment="1">
      <alignment vertical="center"/>
      <protection/>
    </xf>
    <xf numFmtId="0" fontId="3" fillId="34" borderId="10" xfId="59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/>
      <protection/>
    </xf>
    <xf numFmtId="0" fontId="11" fillId="34" borderId="21" xfId="59" applyFont="1" applyFill="1" applyBorder="1" applyAlignment="1">
      <alignment vertical="center"/>
      <protection/>
    </xf>
    <xf numFmtId="0" fontId="11" fillId="34" borderId="22" xfId="59" applyFont="1" applyFill="1" applyBorder="1" applyAlignment="1">
      <alignment vertical="center"/>
      <protection/>
    </xf>
    <xf numFmtId="0" fontId="2" fillId="34" borderId="22" xfId="59" applyFont="1" applyFill="1" applyBorder="1" applyAlignment="1">
      <alignment vertical="center"/>
      <protection/>
    </xf>
    <xf numFmtId="0" fontId="2" fillId="34" borderId="23" xfId="59" applyFont="1" applyFill="1" applyBorder="1" applyAlignment="1">
      <alignment vertical="center"/>
      <protection/>
    </xf>
    <xf numFmtId="0" fontId="3" fillId="34" borderId="17" xfId="59" applyFont="1" applyFill="1" applyBorder="1" applyAlignment="1">
      <alignment horizontal="center" vertical="center"/>
      <protection/>
    </xf>
    <xf numFmtId="0" fontId="9" fillId="34" borderId="17" xfId="59" applyFont="1" applyFill="1" applyBorder="1" applyAlignment="1">
      <alignment vertical="center"/>
      <protection/>
    </xf>
    <xf numFmtId="0" fontId="2" fillId="34" borderId="20" xfId="59" applyFont="1" applyFill="1" applyBorder="1" applyAlignment="1">
      <alignment horizontal="left" vertical="center"/>
      <protection/>
    </xf>
    <xf numFmtId="0" fontId="2" fillId="34" borderId="0" xfId="59" applyFont="1" applyFill="1" applyBorder="1" applyAlignment="1">
      <alignment horizontal="left" vertical="center"/>
      <protection/>
    </xf>
    <xf numFmtId="0" fontId="2" fillId="34" borderId="19" xfId="59" applyFont="1" applyFill="1" applyBorder="1" applyAlignment="1">
      <alignment horizontal="left" vertical="center"/>
      <protection/>
    </xf>
    <xf numFmtId="0" fontId="11" fillId="34" borderId="20" xfId="59" applyFont="1" applyFill="1" applyBorder="1" applyAlignment="1">
      <alignment vertical="center"/>
      <protection/>
    </xf>
    <xf numFmtId="0" fontId="11" fillId="34" borderId="0" xfId="59" applyFont="1" applyFill="1" applyBorder="1" applyAlignment="1">
      <alignment vertical="center"/>
      <protection/>
    </xf>
    <xf numFmtId="0" fontId="2" fillId="34" borderId="0" xfId="59" applyFont="1" applyFill="1" applyBorder="1" applyAlignment="1">
      <alignment vertical="center"/>
      <protection/>
    </xf>
    <xf numFmtId="0" fontId="2" fillId="34" borderId="19" xfId="59" applyFont="1" applyFill="1" applyBorder="1" applyAlignment="1">
      <alignment vertical="center"/>
      <protection/>
    </xf>
    <xf numFmtId="0" fontId="11" fillId="34" borderId="21" xfId="55" applyFont="1" applyFill="1" applyBorder="1" applyAlignment="1" applyProtection="1">
      <alignment vertical="center"/>
      <protection/>
    </xf>
    <xf numFmtId="0" fontId="11" fillId="34" borderId="20" xfId="0" applyFont="1" applyFill="1" applyBorder="1" applyAlignment="1">
      <alignment vertical="center"/>
    </xf>
    <xf numFmtId="0" fontId="3" fillId="34" borderId="17" xfId="59" applyFont="1" applyFill="1" applyBorder="1" applyAlignment="1">
      <alignment vertical="center"/>
      <protection/>
    </xf>
    <xf numFmtId="0" fontId="3" fillId="34" borderId="11" xfId="59" applyFont="1" applyFill="1" applyBorder="1" applyAlignment="1">
      <alignment horizontal="center" vertical="center"/>
      <protection/>
    </xf>
    <xf numFmtId="0" fontId="9" fillId="34" borderId="11" xfId="59" applyFont="1" applyFill="1" applyBorder="1" applyAlignment="1">
      <alignment horizontal="left" vertical="center" wrapText="1"/>
      <protection/>
    </xf>
    <xf numFmtId="0" fontId="11" fillId="34" borderId="15" xfId="59" applyFont="1" applyFill="1" applyBorder="1" applyAlignment="1">
      <alignment horizontal="left" vertical="center"/>
      <protection/>
    </xf>
    <xf numFmtId="0" fontId="11" fillId="34" borderId="16" xfId="59" applyFont="1" applyFill="1" applyBorder="1" applyAlignment="1">
      <alignment horizontal="left" vertical="center"/>
      <protection/>
    </xf>
    <xf numFmtId="0" fontId="2" fillId="34" borderId="16" xfId="59" applyFont="1" applyFill="1" applyBorder="1" applyAlignment="1">
      <alignment horizontal="left" vertical="center"/>
      <protection/>
    </xf>
    <xf numFmtId="0" fontId="2" fillId="34" borderId="25" xfId="59" applyFont="1" applyFill="1" applyBorder="1" applyAlignment="1">
      <alignment horizontal="left" vertical="center"/>
      <protection/>
    </xf>
    <xf numFmtId="0" fontId="11" fillId="34" borderId="11" xfId="59" applyFont="1" applyFill="1" applyBorder="1" applyAlignment="1">
      <alignment horizontal="center" vertical="center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34" borderId="23" xfId="59" applyFont="1" applyFill="1" applyBorder="1" applyAlignment="1">
      <alignment horizontal="center" vertical="center"/>
      <protection/>
    </xf>
    <xf numFmtId="0" fontId="11" fillId="34" borderId="15" xfId="0" applyFont="1" applyFill="1" applyBorder="1" applyAlignment="1">
      <alignment horizontal="left" vertical="center"/>
    </xf>
    <xf numFmtId="0" fontId="11" fillId="34" borderId="11" xfId="59" applyFont="1" applyFill="1" applyBorder="1" applyAlignment="1">
      <alignment horizontal="left" vertical="center"/>
      <protection/>
    </xf>
    <xf numFmtId="0" fontId="11" fillId="34" borderId="10" xfId="59" applyFont="1" applyFill="1" applyBorder="1" applyAlignment="1">
      <alignment vertical="center"/>
      <protection/>
    </xf>
    <xf numFmtId="0" fontId="11" fillId="34" borderId="10" xfId="59" applyFont="1" applyFill="1" applyBorder="1" applyAlignment="1">
      <alignment horizontal="left" vertical="center"/>
      <protection/>
    </xf>
    <xf numFmtId="0" fontId="9" fillId="34" borderId="10" xfId="59" applyFont="1" applyFill="1" applyBorder="1" applyAlignment="1">
      <alignment horizontal="left" vertical="center" wrapText="1"/>
      <protection/>
    </xf>
    <xf numFmtId="0" fontId="3" fillId="34" borderId="18" xfId="59" applyFont="1" applyFill="1" applyBorder="1" applyAlignment="1">
      <alignment horizontal="center" vertical="center"/>
      <protection/>
    </xf>
    <xf numFmtId="0" fontId="9" fillId="34" borderId="18" xfId="59" applyFont="1" applyFill="1" applyBorder="1" applyAlignment="1">
      <alignment vertical="center"/>
      <protection/>
    </xf>
    <xf numFmtId="0" fontId="11" fillId="34" borderId="12" xfId="59" applyFont="1" applyFill="1" applyBorder="1" applyAlignment="1">
      <alignment vertical="center"/>
      <protection/>
    </xf>
    <xf numFmtId="0" fontId="11" fillId="34" borderId="13" xfId="59" applyFont="1" applyFill="1" applyBorder="1" applyAlignment="1">
      <alignment vertical="center"/>
      <protection/>
    </xf>
    <xf numFmtId="0" fontId="2" fillId="34" borderId="13" xfId="59" applyFont="1" applyFill="1" applyBorder="1" applyAlignment="1">
      <alignment vertical="center"/>
      <protection/>
    </xf>
    <xf numFmtId="0" fontId="2" fillId="34" borderId="14" xfId="59" applyFont="1" applyFill="1" applyBorder="1" applyAlignment="1">
      <alignment vertical="center"/>
      <protection/>
    </xf>
    <xf numFmtId="0" fontId="2" fillId="34" borderId="0" xfId="59" applyFont="1" applyFill="1" applyAlignment="1">
      <alignment horizontal="center" vertical="center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2" fillId="34" borderId="21" xfId="59" applyFont="1" applyFill="1" applyBorder="1" applyAlignment="1">
      <alignment horizontal="center" vertical="center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0" fontId="3" fillId="34" borderId="22" xfId="59" applyFont="1" applyFill="1" applyBorder="1" applyAlignment="1">
      <alignment horizontal="center" vertical="center"/>
      <protection/>
    </xf>
    <xf numFmtId="0" fontId="11" fillId="34" borderId="10" xfId="59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vertical="center"/>
      <protection/>
    </xf>
    <xf numFmtId="2" fontId="76" fillId="34" borderId="10" xfId="59" applyNumberFormat="1" applyFont="1" applyFill="1" applyBorder="1" applyAlignment="1">
      <alignment horizontal="center" vertical="center"/>
      <protection/>
    </xf>
    <xf numFmtId="0" fontId="2" fillId="34" borderId="10" xfId="59" applyFont="1" applyFill="1" applyBorder="1" applyAlignment="1">
      <alignment vertical="center"/>
      <protection/>
    </xf>
    <xf numFmtId="2" fontId="11" fillId="34" borderId="10" xfId="59" applyNumberFormat="1" applyFont="1" applyFill="1" applyBorder="1" applyAlignment="1">
      <alignment horizontal="center" vertical="center"/>
      <protection/>
    </xf>
    <xf numFmtId="0" fontId="11" fillId="34" borderId="0" xfId="59" applyFont="1" applyFill="1" applyAlignment="1">
      <alignment horizontal="center" vertical="center"/>
      <protection/>
    </xf>
    <xf numFmtId="0" fontId="11" fillId="34" borderId="0" xfId="59" applyFont="1" applyFill="1" applyAlignment="1">
      <alignment vertical="center"/>
      <protection/>
    </xf>
    <xf numFmtId="0" fontId="11" fillId="34" borderId="0" xfId="59" applyFont="1" applyFill="1" applyBorder="1" applyAlignment="1">
      <alignment horizontal="center" vertical="center"/>
      <protection/>
    </xf>
    <xf numFmtId="0" fontId="2" fillId="34" borderId="0" xfId="59" applyFont="1" applyFill="1">
      <alignment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75" fontId="11" fillId="34" borderId="10" xfId="0" applyNumberFormat="1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vertical="center"/>
    </xf>
    <xf numFmtId="0" fontId="11" fillId="34" borderId="23" xfId="59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9" fillId="33" borderId="0" xfId="59" applyFont="1" applyFill="1" applyAlignment="1">
      <alignment horizontal="center" vertical="center"/>
      <protection/>
    </xf>
    <xf numFmtId="0" fontId="11" fillId="33" borderId="0" xfId="59" applyFont="1" applyFill="1" applyAlignment="1">
      <alignment vertical="center"/>
      <protection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1" fillId="33" borderId="0" xfId="59" applyFont="1" applyFill="1">
      <alignment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11" fillId="0" borderId="10" xfId="59" applyFont="1" applyBorder="1">
      <alignment/>
      <protection/>
    </xf>
    <xf numFmtId="0" fontId="2" fillId="0" borderId="10" xfId="59" applyFont="1" applyBorder="1">
      <alignment/>
      <protection/>
    </xf>
    <xf numFmtId="0" fontId="2" fillId="0" borderId="10" xfId="59" applyFont="1" applyBorder="1" applyAlignment="1">
      <alignment horizontal="center"/>
      <protection/>
    </xf>
    <xf numFmtId="0" fontId="11" fillId="33" borderId="10" xfId="59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/>
    </xf>
    <xf numFmtId="1" fontId="25" fillId="33" borderId="23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3" fillId="33" borderId="10" xfId="0" applyFont="1" applyFill="1" applyBorder="1" applyAlignment="1">
      <alignment vertical="center"/>
    </xf>
    <xf numFmtId="0" fontId="73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20" fontId="25" fillId="33" borderId="10" xfId="0" applyNumberFormat="1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0" xfId="59" applyFont="1" applyBorder="1" applyAlignment="1">
      <alignment horizontal="left" vertical="center" wrapText="1"/>
      <protection/>
    </xf>
    <xf numFmtId="0" fontId="0" fillId="0" borderId="0" xfId="59" applyBorder="1" applyAlignment="1">
      <alignment horizontal="center" vertical="center"/>
      <protection/>
    </xf>
    <xf numFmtId="14" fontId="0" fillId="0" borderId="0" xfId="0" applyNumberFormat="1" applyFont="1" applyAlignment="1">
      <alignment horizontal="left" vertical="center"/>
    </xf>
    <xf numFmtId="0" fontId="24" fillId="0" borderId="0" xfId="59" applyFont="1" applyAlignment="1">
      <alignment horizontal="center" vertical="center"/>
      <protection/>
    </xf>
    <xf numFmtId="0" fontId="7" fillId="0" borderId="11" xfId="59" applyFont="1" applyBorder="1" applyAlignment="1">
      <alignment vertical="center"/>
      <protection/>
    </xf>
    <xf numFmtId="2" fontId="11" fillId="0" borderId="11" xfId="59" applyNumberFormat="1" applyFont="1" applyBorder="1" applyAlignment="1">
      <alignment vertical="center"/>
      <protection/>
    </xf>
    <xf numFmtId="0" fontId="9" fillId="0" borderId="11" xfId="59" applyFont="1" applyBorder="1" applyAlignment="1">
      <alignment vertical="center"/>
      <protection/>
    </xf>
    <xf numFmtId="14" fontId="2" fillId="0" borderId="0" xfId="59" applyNumberFormat="1" applyFont="1" applyAlignment="1">
      <alignment horizontal="lef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right" vertical="center"/>
    </xf>
    <xf numFmtId="0" fontId="73" fillId="33" borderId="11" xfId="0" applyFont="1" applyFill="1" applyBorder="1" applyAlignment="1">
      <alignment horizontal="center" vertical="center" wrapText="1"/>
    </xf>
    <xf numFmtId="0" fontId="34" fillId="0" borderId="10" xfId="59" applyFont="1" applyBorder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33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0" fontId="2" fillId="0" borderId="15" xfId="59" applyFont="1" applyBorder="1" applyAlignment="1">
      <alignment horizontal="left" vertical="center"/>
      <protection/>
    </xf>
    <xf numFmtId="0" fontId="2" fillId="0" borderId="25" xfId="59" applyFont="1" applyBorder="1" applyAlignment="1">
      <alignment horizontal="left" vertical="center"/>
      <protection/>
    </xf>
    <xf numFmtId="0" fontId="2" fillId="0" borderId="20" xfId="59" applyFont="1" applyBorder="1" applyAlignment="1">
      <alignment horizontal="left" vertical="center"/>
      <protection/>
    </xf>
    <xf numFmtId="0" fontId="2" fillId="0" borderId="19" xfId="59" applyFont="1" applyBorder="1" applyAlignment="1">
      <alignment horizontal="left" vertical="center"/>
      <protection/>
    </xf>
    <xf numFmtId="0" fontId="2" fillId="0" borderId="12" xfId="59" applyFont="1" applyBorder="1" applyAlignment="1">
      <alignment horizontal="left" vertical="center"/>
      <protection/>
    </xf>
    <xf numFmtId="0" fontId="2" fillId="0" borderId="14" xfId="59" applyFont="1" applyBorder="1" applyAlignment="1">
      <alignment horizontal="left" vertical="center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0" fillId="0" borderId="17" xfId="59" applyBorder="1" applyAlignment="1">
      <alignment horizontal="center"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left" vertical="center" wrapText="1"/>
      <protection/>
    </xf>
    <xf numFmtId="0" fontId="0" fillId="0" borderId="23" xfId="59" applyFont="1" applyBorder="1" applyAlignment="1">
      <alignment horizontal="left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1" fillId="0" borderId="21" xfId="59" applyFont="1" applyBorder="1" applyAlignment="1">
      <alignment horizontal="left" vertical="center" wrapText="1"/>
      <protection/>
    </xf>
    <xf numFmtId="0" fontId="11" fillId="0" borderId="23" xfId="59" applyFont="1" applyBorder="1" applyAlignment="1">
      <alignment horizontal="left" vertical="center" wrapText="1"/>
      <protection/>
    </xf>
    <xf numFmtId="0" fontId="11" fillId="0" borderId="12" xfId="59" applyFont="1" applyBorder="1" applyAlignment="1">
      <alignment horizontal="left" vertical="center" wrapText="1"/>
      <protection/>
    </xf>
    <xf numFmtId="0" fontId="11" fillId="0" borderId="14" xfId="59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11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2" fontId="11" fillId="34" borderId="21" xfId="59" applyNumberFormat="1" applyFont="1" applyFill="1" applyBorder="1" applyAlignment="1">
      <alignment horizontal="center" vertical="center"/>
      <protection/>
    </xf>
    <xf numFmtId="2" fontId="11" fillId="34" borderId="23" xfId="59" applyNumberFormat="1" applyFont="1" applyFill="1" applyBorder="1" applyAlignment="1">
      <alignment horizontal="center" vertical="center"/>
      <protection/>
    </xf>
    <xf numFmtId="0" fontId="11" fillId="0" borderId="22" xfId="59" applyFont="1" applyBorder="1" applyAlignment="1">
      <alignment horizontal="left" vertical="center" wrapText="1"/>
      <protection/>
    </xf>
    <xf numFmtId="0" fontId="4" fillId="34" borderId="0" xfId="59" applyFont="1" applyFill="1" applyAlignment="1">
      <alignment horizontal="center" vertical="center"/>
      <protection/>
    </xf>
    <xf numFmtId="0" fontId="11" fillId="34" borderId="21" xfId="59" applyFont="1" applyFill="1" applyBorder="1" applyAlignment="1">
      <alignment horizontal="center" vertical="center"/>
      <protection/>
    </xf>
    <xf numFmtId="0" fontId="11" fillId="34" borderId="23" xfId="59" applyFont="1" applyFill="1" applyBorder="1" applyAlignment="1">
      <alignment horizontal="center" vertical="center"/>
      <protection/>
    </xf>
    <xf numFmtId="0" fontId="9" fillId="34" borderId="21" xfId="59" applyFont="1" applyFill="1" applyBorder="1" applyAlignment="1">
      <alignment horizontal="center" vertical="center" wrapText="1"/>
      <protection/>
    </xf>
    <xf numFmtId="0" fontId="9" fillId="34" borderId="23" xfId="59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0" fillId="0" borderId="21" xfId="55" applyFont="1" applyBorder="1" applyAlignment="1" applyProtection="1">
      <alignment horizontal="left" vertical="center"/>
      <protection/>
    </xf>
    <xf numFmtId="0" fontId="20" fillId="0" borderId="22" xfId="55" applyFont="1" applyBorder="1" applyAlignment="1" applyProtection="1">
      <alignment horizontal="left" vertical="center"/>
      <protection/>
    </xf>
    <xf numFmtId="0" fontId="20" fillId="0" borderId="23" xfId="55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2" fontId="11" fillId="0" borderId="21" xfId="0" applyNumberFormat="1" applyFont="1" applyFill="1" applyBorder="1" applyAlignment="1">
      <alignment horizontal="right" vertical="center"/>
    </xf>
    <xf numFmtId="2" fontId="9" fillId="0" borderId="21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center"/>
    </xf>
    <xf numFmtId="0" fontId="73" fillId="33" borderId="23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73" fillId="33" borderId="2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left" vertical="center"/>
    </xf>
    <xf numFmtId="0" fontId="25" fillId="33" borderId="23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20" fontId="25" fillId="34" borderId="21" xfId="0" applyNumberFormat="1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20" fontId="25" fillId="34" borderId="15" xfId="0" applyNumberFormat="1" applyFont="1" applyFill="1" applyBorder="1" applyAlignment="1">
      <alignment horizontal="center" vertical="center"/>
    </xf>
    <xf numFmtId="20" fontId="25" fillId="34" borderId="25" xfId="0" applyNumberFormat="1" applyFont="1" applyFill="1" applyBorder="1" applyAlignment="1">
      <alignment horizontal="center" vertical="center"/>
    </xf>
    <xf numFmtId="20" fontId="25" fillId="34" borderId="12" xfId="0" applyNumberFormat="1" applyFont="1" applyFill="1" applyBorder="1" applyAlignment="1">
      <alignment horizontal="center" vertical="center"/>
    </xf>
    <xf numFmtId="20" fontId="25" fillId="34" borderId="14" xfId="0" applyNumberFormat="1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25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32" fillId="0" borderId="21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6" fillId="0" borderId="0" xfId="59" applyFont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top"/>
      <protection/>
    </xf>
    <xf numFmtId="0" fontId="11" fillId="0" borderId="18" xfId="59" applyFont="1" applyBorder="1" applyAlignment="1">
      <alignment horizontal="center" vertical="top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0" fontId="11" fillId="33" borderId="18" xfId="59" applyFont="1" applyFill="1" applyBorder="1" applyAlignment="1">
      <alignment horizontal="center" vertical="center" wrapText="1"/>
      <protection/>
    </xf>
    <xf numFmtId="0" fontId="11" fillId="0" borderId="21" xfId="59" applyFont="1" applyBorder="1" applyAlignment="1">
      <alignment horizontal="left" vertical="center"/>
      <protection/>
    </xf>
    <xf numFmtId="0" fontId="11" fillId="0" borderId="23" xfId="59" applyFont="1" applyBorder="1" applyAlignment="1">
      <alignment horizontal="left" vertical="center"/>
      <protection/>
    </xf>
    <xf numFmtId="0" fontId="9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 vertical="center"/>
      <protection/>
    </xf>
    <xf numFmtId="0" fontId="11" fillId="0" borderId="21" xfId="59" applyFont="1" applyBorder="1" applyAlignment="1">
      <alignment horizontal="center" vertical="center" wrapText="1"/>
      <protection/>
    </xf>
    <xf numFmtId="0" fontId="11" fillId="0" borderId="23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khale_nsk@sancharnet.i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-coengg.org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22">
      <selection activeCell="D29" sqref="D29:E29"/>
    </sheetView>
  </sheetViews>
  <sheetFormatPr defaultColWidth="9.140625" defaultRowHeight="12.75"/>
  <cols>
    <col min="1" max="1" width="6.7109375" style="0" customWidth="1"/>
    <col min="2" max="2" width="34.8515625" style="0" customWidth="1"/>
    <col min="3" max="3" width="12.8515625" style="0" customWidth="1"/>
    <col min="4" max="4" width="13.7109375" style="0" customWidth="1"/>
    <col min="5" max="5" width="10.7109375" style="0" customWidth="1"/>
    <col min="6" max="6" width="17.7109375" style="0" customWidth="1"/>
    <col min="8" max="8" width="12.57421875" style="0" bestFit="1" customWidth="1"/>
  </cols>
  <sheetData>
    <row r="1" spans="1:6" ht="30" customHeight="1">
      <c r="A1" s="367" t="s">
        <v>761</v>
      </c>
      <c r="B1" s="367"/>
      <c r="C1" s="367"/>
      <c r="D1" s="367"/>
      <c r="E1" s="367"/>
      <c r="F1" s="367"/>
    </row>
    <row r="2" spans="1:7" ht="18">
      <c r="A2" s="368" t="s">
        <v>762</v>
      </c>
      <c r="B2" s="368"/>
      <c r="C2" s="368"/>
      <c r="D2" s="368"/>
      <c r="E2" s="368"/>
      <c r="F2" s="368"/>
      <c r="G2" s="88"/>
    </row>
    <row r="3" spans="1:7" ht="30">
      <c r="A3" s="369" t="s">
        <v>763</v>
      </c>
      <c r="B3" s="370"/>
      <c r="C3" s="370"/>
      <c r="D3" s="370"/>
      <c r="E3" s="369"/>
      <c r="F3" s="369"/>
      <c r="G3" s="34"/>
    </row>
    <row r="4" spans="1:7" ht="27.75" customHeight="1">
      <c r="A4" s="86">
        <v>1</v>
      </c>
      <c r="B4" s="371" t="s">
        <v>497</v>
      </c>
      <c r="C4" s="371"/>
      <c r="D4" s="80" t="s">
        <v>365</v>
      </c>
      <c r="E4" s="340" t="s">
        <v>366</v>
      </c>
      <c r="F4" s="341"/>
      <c r="G4" s="34"/>
    </row>
    <row r="5" spans="1:7" ht="30" customHeight="1">
      <c r="A5" s="86"/>
      <c r="B5" s="372" t="s">
        <v>764</v>
      </c>
      <c r="C5" s="373"/>
      <c r="D5" s="289"/>
      <c r="E5" s="290"/>
      <c r="F5" s="291"/>
      <c r="G5" s="99"/>
    </row>
    <row r="6" spans="1:7" ht="30" customHeight="1">
      <c r="A6" s="83">
        <v>2</v>
      </c>
      <c r="B6" s="359" t="s">
        <v>765</v>
      </c>
      <c r="C6" s="360"/>
      <c r="D6" s="361" t="s">
        <v>766</v>
      </c>
      <c r="E6" s="361"/>
      <c r="F6" s="354"/>
      <c r="G6" s="34"/>
    </row>
    <row r="7" spans="1:7" ht="19.5" customHeight="1">
      <c r="A7" s="84"/>
      <c r="B7" s="363" t="s">
        <v>767</v>
      </c>
      <c r="C7" s="364"/>
      <c r="D7" s="362"/>
      <c r="E7" s="362"/>
      <c r="F7" s="356"/>
      <c r="G7" s="34"/>
    </row>
    <row r="8" spans="1:7" ht="19.5" customHeight="1">
      <c r="A8" s="84"/>
      <c r="B8" s="362" t="s">
        <v>385</v>
      </c>
      <c r="C8" s="362"/>
      <c r="D8" s="365"/>
      <c r="E8" s="365"/>
      <c r="F8" s="337"/>
      <c r="G8" s="34"/>
    </row>
    <row r="9" spans="1:7" ht="49.5" customHeight="1">
      <c r="A9" s="84">
        <v>2.1</v>
      </c>
      <c r="B9" s="336" t="s">
        <v>768</v>
      </c>
      <c r="C9" s="337"/>
      <c r="D9" s="98" t="s">
        <v>498</v>
      </c>
      <c r="E9" s="98"/>
      <c r="F9" s="100"/>
      <c r="G9" s="34"/>
    </row>
    <row r="10" spans="1:7" ht="34.5" customHeight="1">
      <c r="A10" s="80">
        <v>3</v>
      </c>
      <c r="B10" s="336" t="s">
        <v>499</v>
      </c>
      <c r="C10" s="337"/>
      <c r="D10" s="366" t="s">
        <v>371</v>
      </c>
      <c r="E10" s="332"/>
      <c r="F10" s="91"/>
      <c r="G10" s="34"/>
    </row>
    <row r="11" spans="1:7" ht="34.5" customHeight="1">
      <c r="A11" s="351">
        <v>4</v>
      </c>
      <c r="B11" s="353" t="s">
        <v>364</v>
      </c>
      <c r="C11" s="354"/>
      <c r="D11" s="357" t="s">
        <v>378</v>
      </c>
      <c r="E11" s="358"/>
      <c r="F11" s="38" t="s">
        <v>367</v>
      </c>
      <c r="G11" s="34"/>
    </row>
    <row r="12" spans="1:7" ht="60" customHeight="1">
      <c r="A12" s="352"/>
      <c r="B12" s="355"/>
      <c r="C12" s="356"/>
      <c r="D12" s="90" t="s">
        <v>379</v>
      </c>
      <c r="E12" s="101" t="s">
        <v>500</v>
      </c>
      <c r="F12" s="102" t="s">
        <v>380</v>
      </c>
      <c r="G12" s="34"/>
    </row>
    <row r="13" spans="1:7" ht="49.5" customHeight="1">
      <c r="A13" s="96" t="s">
        <v>381</v>
      </c>
      <c r="B13" s="336" t="s">
        <v>769</v>
      </c>
      <c r="C13" s="337"/>
      <c r="D13" s="89">
        <f>36651295+5360144+185664</f>
        <v>42197103</v>
      </c>
      <c r="E13" s="23">
        <f>ROUND(D13/D26,0)</f>
        <v>25298</v>
      </c>
      <c r="F13" s="82"/>
      <c r="G13" s="34"/>
    </row>
    <row r="14" spans="1:8" ht="39.75" customHeight="1">
      <c r="A14" s="96" t="s">
        <v>382</v>
      </c>
      <c r="B14" s="336" t="s">
        <v>383</v>
      </c>
      <c r="C14" s="337"/>
      <c r="D14" s="89">
        <f>59550</f>
        <v>59550</v>
      </c>
      <c r="E14" s="23">
        <f>ROUND(D14/D26,0)</f>
        <v>36</v>
      </c>
      <c r="F14" s="82"/>
      <c r="G14" s="34"/>
      <c r="H14" s="103"/>
    </row>
    <row r="15" spans="1:7" ht="39.75" customHeight="1">
      <c r="A15" s="104" t="s">
        <v>384</v>
      </c>
      <c r="B15" s="338" t="s">
        <v>501</v>
      </c>
      <c r="C15" s="339"/>
      <c r="D15" s="106">
        <f>SUM(D13+D14)</f>
        <v>42256653</v>
      </c>
      <c r="E15" s="23">
        <f>ROUND(D15/D26,0)</f>
        <v>25334</v>
      </c>
      <c r="F15" s="82"/>
      <c r="G15" s="34"/>
    </row>
    <row r="16" spans="1:8" ht="49.5" customHeight="1">
      <c r="A16" s="96">
        <v>4.2</v>
      </c>
      <c r="B16" s="345" t="s">
        <v>770</v>
      </c>
      <c r="C16" s="346"/>
      <c r="D16" s="89">
        <f>95990+79642+50000+752945+653242+170826+1217920+29228+23068+21599+213732+683118+158619+62100+468271+87938+20669+237480+68147+19200+109982+7250+13857+197332+636258+3225+24916+10327+88598+53772+4650+180482+101739+16180+101361+433710+1733241+1524659+179250+32944+15720+377458+5100+1004429+527316+868324+153900</f>
        <v>13519714</v>
      </c>
      <c r="E16" s="23">
        <f>ROUND(D16/D26,0)</f>
        <v>8105</v>
      </c>
      <c r="F16" s="82"/>
      <c r="G16" s="34"/>
      <c r="H16" s="103">
        <f>SUM(H14:H15)</f>
        <v>0</v>
      </c>
    </row>
    <row r="17" spans="1:7" ht="34.5" customHeight="1">
      <c r="A17" s="96" t="s">
        <v>493</v>
      </c>
      <c r="B17" s="336" t="s">
        <v>502</v>
      </c>
      <c r="C17" s="337"/>
      <c r="D17" s="89"/>
      <c r="E17" s="23">
        <f>ROUND(D17/D26,0)</f>
        <v>0</v>
      </c>
      <c r="F17" s="82"/>
      <c r="G17" s="34"/>
    </row>
    <row r="18" spans="1:8" ht="34.5" customHeight="1">
      <c r="A18" s="96"/>
      <c r="B18" s="336" t="s">
        <v>503</v>
      </c>
      <c r="C18" s="337"/>
      <c r="D18" s="89">
        <v>0</v>
      </c>
      <c r="E18" s="23">
        <f>ROUND(D18/D26,0)</f>
        <v>0</v>
      </c>
      <c r="F18" s="82"/>
      <c r="G18" s="34"/>
      <c r="H18" s="103">
        <f>165094477.15-H16</f>
        <v>165094477.15</v>
      </c>
    </row>
    <row r="19" spans="1:7" ht="37.5" customHeight="1">
      <c r="A19" s="104" t="s">
        <v>494</v>
      </c>
      <c r="B19" s="105" t="s">
        <v>504</v>
      </c>
      <c r="C19" s="95"/>
      <c r="D19" s="89">
        <f>SUM(D15+D16-D17-D18)</f>
        <v>55776367</v>
      </c>
      <c r="E19" s="23">
        <f>ROUND(D19/D26,0)</f>
        <v>33439</v>
      </c>
      <c r="F19" s="82"/>
      <c r="G19" s="34"/>
    </row>
    <row r="20" spans="1:7" ht="37.5" customHeight="1">
      <c r="A20" s="104" t="s">
        <v>495</v>
      </c>
      <c r="B20" s="336" t="s">
        <v>771</v>
      </c>
      <c r="C20" s="337"/>
      <c r="D20" s="89">
        <f>ROUND(D19*10/100,0)</f>
        <v>5577637</v>
      </c>
      <c r="E20" s="23">
        <f>ROUND(D20/D26,0)</f>
        <v>3344</v>
      </c>
      <c r="F20" s="82"/>
      <c r="G20" s="34"/>
    </row>
    <row r="21" spans="1:7" ht="39.75" customHeight="1">
      <c r="A21" s="51">
        <v>4.3</v>
      </c>
      <c r="B21" s="347" t="s">
        <v>505</v>
      </c>
      <c r="C21" s="348"/>
      <c r="D21" s="52">
        <f>1668*3000</f>
        <v>5004000</v>
      </c>
      <c r="E21" s="23">
        <f>ROUND(D21/D26,0)</f>
        <v>3000</v>
      </c>
      <c r="F21" s="54"/>
      <c r="G21" s="34"/>
    </row>
    <row r="22" spans="1:7" ht="39.75" customHeight="1">
      <c r="A22" s="97">
        <v>4.4</v>
      </c>
      <c r="B22" s="349" t="s">
        <v>506</v>
      </c>
      <c r="C22" s="350"/>
      <c r="D22" s="87">
        <v>10686800</v>
      </c>
      <c r="E22" s="23">
        <f>ROUND(D22/D26,0)</f>
        <v>6407</v>
      </c>
      <c r="F22" s="85"/>
      <c r="G22" s="34"/>
    </row>
    <row r="23" spans="1:7" ht="39.75" customHeight="1">
      <c r="A23" s="97">
        <v>4.5</v>
      </c>
      <c r="B23" s="93" t="s">
        <v>507</v>
      </c>
      <c r="C23" s="94"/>
      <c r="D23" s="89">
        <f>SUM(D19:D22)+D33</f>
        <v>77044804</v>
      </c>
      <c r="E23" s="23">
        <f>ROUND(D23/D26,0)</f>
        <v>46190</v>
      </c>
      <c r="F23" s="82"/>
      <c r="G23" s="34"/>
    </row>
    <row r="24" spans="1:7" ht="30" customHeight="1">
      <c r="A24" s="96">
        <v>4.6</v>
      </c>
      <c r="B24" s="336" t="s">
        <v>772</v>
      </c>
      <c r="C24" s="337"/>
      <c r="D24" s="331">
        <v>1668</v>
      </c>
      <c r="E24" s="332"/>
      <c r="F24" s="82"/>
      <c r="G24" s="34"/>
    </row>
    <row r="25" spans="1:7" ht="30" customHeight="1">
      <c r="A25" s="90">
        <v>4.7</v>
      </c>
      <c r="B25" s="336" t="s">
        <v>773</v>
      </c>
      <c r="C25" s="337"/>
      <c r="D25" s="331">
        <v>1642</v>
      </c>
      <c r="E25" s="332"/>
      <c r="F25" s="82"/>
      <c r="G25" s="34"/>
    </row>
    <row r="26" spans="1:7" ht="27.75" customHeight="1">
      <c r="A26" s="96">
        <v>4.8</v>
      </c>
      <c r="B26" s="340" t="s">
        <v>496</v>
      </c>
      <c r="C26" s="341"/>
      <c r="D26" s="331">
        <v>1668</v>
      </c>
      <c r="E26" s="332"/>
      <c r="F26" s="82"/>
      <c r="G26" s="34"/>
    </row>
    <row r="27" spans="1:7" ht="27.75" customHeight="1">
      <c r="A27" s="96">
        <v>4.9</v>
      </c>
      <c r="B27" s="340" t="s">
        <v>508</v>
      </c>
      <c r="C27" s="341"/>
      <c r="D27" s="331">
        <f>ROUND(D23/D26,0)</f>
        <v>46190</v>
      </c>
      <c r="E27" s="332"/>
      <c r="F27" s="82"/>
      <c r="G27" s="34"/>
    </row>
    <row r="28" spans="1:7" ht="27.75" customHeight="1">
      <c r="A28" s="107">
        <v>4.1</v>
      </c>
      <c r="B28" s="340" t="s">
        <v>774</v>
      </c>
      <c r="C28" s="341"/>
      <c r="D28" s="331">
        <f>ROUND(D27*10/100,0)</f>
        <v>4619</v>
      </c>
      <c r="E28" s="332"/>
      <c r="F28" s="82"/>
      <c r="G28" s="34"/>
    </row>
    <row r="29" spans="1:7" ht="27.75" customHeight="1">
      <c r="A29" s="80" t="s">
        <v>509</v>
      </c>
      <c r="B29" s="342" t="s">
        <v>510</v>
      </c>
      <c r="C29" s="342"/>
      <c r="D29" s="343">
        <f>SUM(D27:D28)</f>
        <v>50809</v>
      </c>
      <c r="E29" s="344"/>
      <c r="F29" s="23"/>
      <c r="G29" s="34"/>
    </row>
    <row r="30" spans="1:7" ht="45" customHeight="1">
      <c r="A30" s="96" t="s">
        <v>511</v>
      </c>
      <c r="B30" s="336" t="s">
        <v>513</v>
      </c>
      <c r="C30" s="337"/>
      <c r="D30" s="331"/>
      <c r="E30" s="332"/>
      <c r="F30" s="82"/>
      <c r="G30" s="34"/>
    </row>
    <row r="31" spans="1:7" ht="34.5" customHeight="1">
      <c r="A31" s="96" t="s">
        <v>512</v>
      </c>
      <c r="B31" s="336" t="s">
        <v>515</v>
      </c>
      <c r="C31" s="337"/>
      <c r="D31" s="331"/>
      <c r="E31" s="332"/>
      <c r="F31" s="82"/>
      <c r="G31" s="34"/>
    </row>
    <row r="32" spans="1:7" ht="24.75" customHeight="1">
      <c r="A32" s="104" t="s">
        <v>514</v>
      </c>
      <c r="B32" s="338" t="s">
        <v>516</v>
      </c>
      <c r="C32" s="339"/>
      <c r="D32" s="331">
        <f>SUM(D29:D31)</f>
        <v>50809</v>
      </c>
      <c r="E32" s="332"/>
      <c r="F32" s="82"/>
      <c r="G32" s="34"/>
    </row>
    <row r="33" spans="1:7" ht="24" customHeight="1">
      <c r="A33" s="327">
        <v>4.11</v>
      </c>
      <c r="B33" s="329" t="s">
        <v>517</v>
      </c>
      <c r="C33" s="8" t="s">
        <v>518</v>
      </c>
      <c r="D33" s="331"/>
      <c r="E33" s="332"/>
      <c r="F33" s="85"/>
      <c r="G33" s="34"/>
    </row>
    <row r="34" spans="1:7" ht="24" customHeight="1">
      <c r="A34" s="328"/>
      <c r="B34" s="330"/>
      <c r="C34" s="108" t="s">
        <v>519</v>
      </c>
      <c r="D34" s="331">
        <f>ROUND(D33/90,0)</f>
        <v>0</v>
      </c>
      <c r="E34" s="332"/>
      <c r="F34" s="82"/>
      <c r="G34" s="34"/>
    </row>
    <row r="35" spans="1:7" ht="3.75" customHeight="1">
      <c r="A35" s="109"/>
      <c r="B35" s="110"/>
      <c r="C35" s="111"/>
      <c r="D35" s="110"/>
      <c r="E35" s="110"/>
      <c r="F35" s="110"/>
      <c r="G35" s="34"/>
    </row>
    <row r="36" spans="1:7" ht="30" customHeight="1">
      <c r="A36" s="333" t="s">
        <v>520</v>
      </c>
      <c r="B36" s="334"/>
      <c r="C36" s="334"/>
      <c r="D36" s="334"/>
      <c r="E36" s="334"/>
      <c r="F36" s="334"/>
      <c r="G36" s="34"/>
    </row>
    <row r="37" ht="3.75" customHeight="1"/>
    <row r="38" spans="1:7" ht="14.25">
      <c r="A38" s="13" t="s">
        <v>386</v>
      </c>
      <c r="B38" s="34"/>
      <c r="C38" s="34"/>
      <c r="D38" s="335"/>
      <c r="E38" s="335"/>
      <c r="F38" s="335"/>
      <c r="G38" s="34"/>
    </row>
    <row r="39" spans="1:7" ht="14.25">
      <c r="A39" s="6" t="s">
        <v>387</v>
      </c>
      <c r="B39" s="34"/>
      <c r="C39" s="34"/>
      <c r="D39" s="34"/>
      <c r="E39" s="34"/>
      <c r="F39" s="34"/>
      <c r="G39" s="34"/>
    </row>
    <row r="40" spans="1:7" ht="3.75" customHeight="1">
      <c r="A40" s="6"/>
      <c r="B40" s="34"/>
      <c r="C40" s="34"/>
      <c r="D40" s="34"/>
      <c r="E40" s="34"/>
      <c r="F40" s="34"/>
      <c r="G40" s="34"/>
    </row>
    <row r="41" spans="1:7" ht="14.25">
      <c r="A41" s="6"/>
      <c r="B41" s="47" t="s">
        <v>521</v>
      </c>
      <c r="C41" s="34"/>
      <c r="D41" s="34"/>
      <c r="E41" s="34"/>
      <c r="F41" s="34"/>
      <c r="G41" s="34"/>
    </row>
    <row r="42" spans="1:7" s="45" customFormat="1" ht="14.25">
      <c r="A42" s="58"/>
      <c r="B42" s="45" t="s">
        <v>522</v>
      </c>
      <c r="C42" s="47"/>
      <c r="D42" s="47"/>
      <c r="E42" s="47"/>
      <c r="F42" s="47"/>
      <c r="G42" s="47"/>
    </row>
    <row r="43" spans="1:7" s="45" customFormat="1" ht="14.25">
      <c r="A43" s="58"/>
      <c r="B43" s="45" t="s">
        <v>523</v>
      </c>
      <c r="C43" s="47"/>
      <c r="D43" s="47"/>
      <c r="E43" s="47"/>
      <c r="F43" s="47"/>
      <c r="G43" s="47"/>
    </row>
    <row r="44" spans="1:7" s="45" customFormat="1" ht="14.25">
      <c r="A44" s="58"/>
      <c r="B44" s="47" t="s">
        <v>524</v>
      </c>
      <c r="C44" s="47"/>
      <c r="D44" s="47"/>
      <c r="E44" s="47"/>
      <c r="F44" s="47"/>
      <c r="G44" s="47"/>
    </row>
    <row r="45" spans="1:7" s="45" customFormat="1" ht="15" customHeight="1">
      <c r="A45" s="47"/>
      <c r="B45" s="47" t="s">
        <v>525</v>
      </c>
      <c r="C45" s="47"/>
      <c r="D45" s="47"/>
      <c r="E45" s="47"/>
      <c r="F45" s="47"/>
      <c r="G45" s="47"/>
    </row>
    <row r="46" spans="1:7" s="45" customFormat="1" ht="15" customHeight="1">
      <c r="A46" s="47"/>
      <c r="B46" s="314" t="s">
        <v>15</v>
      </c>
      <c r="C46" s="315"/>
      <c r="D46" s="320" t="s">
        <v>388</v>
      </c>
      <c r="E46" s="320" t="s">
        <v>389</v>
      </c>
      <c r="F46" s="112"/>
      <c r="G46" s="47"/>
    </row>
    <row r="47" spans="1:7" s="45" customFormat="1" ht="15" customHeight="1">
      <c r="A47" s="47"/>
      <c r="B47" s="316"/>
      <c r="C47" s="317"/>
      <c r="D47" s="321"/>
      <c r="E47" s="323"/>
      <c r="F47" s="112"/>
      <c r="G47" s="47"/>
    </row>
    <row r="48" spans="1:7" s="45" customFormat="1" ht="15" customHeight="1">
      <c r="A48" s="47"/>
      <c r="B48" s="318"/>
      <c r="C48" s="319"/>
      <c r="D48" s="322"/>
      <c r="E48" s="324"/>
      <c r="F48" s="113"/>
      <c r="G48" s="47"/>
    </row>
    <row r="49" spans="1:7" s="45" customFormat="1" ht="16.5" customHeight="1">
      <c r="A49" s="47"/>
      <c r="B49" s="59" t="s">
        <v>526</v>
      </c>
      <c r="C49" s="49"/>
      <c r="D49" s="114">
        <v>5905</v>
      </c>
      <c r="E49" s="114" t="s">
        <v>527</v>
      </c>
      <c r="F49" s="113"/>
      <c r="G49" s="47"/>
    </row>
    <row r="50" spans="1:7" s="45" customFormat="1" ht="16.5" customHeight="1">
      <c r="A50" s="47"/>
      <c r="B50" s="60" t="s">
        <v>528</v>
      </c>
      <c r="C50" s="61"/>
      <c r="D50" s="114">
        <v>1428</v>
      </c>
      <c r="E50" s="114" t="s">
        <v>529</v>
      </c>
      <c r="F50" s="113"/>
      <c r="G50" s="47"/>
    </row>
    <row r="51" spans="1:7" s="45" customFormat="1" ht="16.5" customHeight="1">
      <c r="A51" s="47"/>
      <c r="B51" s="60" t="s">
        <v>530</v>
      </c>
      <c r="C51" s="61"/>
      <c r="D51" s="114">
        <v>1734</v>
      </c>
      <c r="E51" s="114" t="s">
        <v>527</v>
      </c>
      <c r="F51" s="113"/>
      <c r="G51" s="47"/>
    </row>
    <row r="52" spans="1:7" s="45" customFormat="1" ht="16.5" customHeight="1">
      <c r="A52" s="47"/>
      <c r="B52" s="60" t="s">
        <v>531</v>
      </c>
      <c r="C52" s="61"/>
      <c r="D52" s="114">
        <v>5618</v>
      </c>
      <c r="E52" s="114" t="s">
        <v>527</v>
      </c>
      <c r="F52" s="113"/>
      <c r="G52" s="47"/>
    </row>
    <row r="53" spans="1:7" s="45" customFormat="1" ht="16.5" customHeight="1">
      <c r="A53" s="47"/>
      <c r="B53" s="60" t="s">
        <v>532</v>
      </c>
      <c r="C53" s="61"/>
      <c r="D53" s="114">
        <v>326</v>
      </c>
      <c r="E53" s="114" t="s">
        <v>527</v>
      </c>
      <c r="F53" s="113"/>
      <c r="G53" s="47"/>
    </row>
    <row r="54" spans="1:7" s="45" customFormat="1" ht="24" customHeight="1">
      <c r="A54" s="47"/>
      <c r="B54" s="325" t="s">
        <v>533</v>
      </c>
      <c r="C54" s="326"/>
      <c r="D54" s="114">
        <v>104</v>
      </c>
      <c r="E54" s="114" t="s">
        <v>527</v>
      </c>
      <c r="F54" s="113"/>
      <c r="G54" s="47"/>
    </row>
    <row r="55" spans="1:7" s="45" customFormat="1" ht="24" customHeight="1">
      <c r="A55" s="47"/>
      <c r="B55" s="292"/>
      <c r="C55" s="292"/>
      <c r="D55" s="293"/>
      <c r="E55" s="293"/>
      <c r="F55" s="113"/>
      <c r="G55" s="47"/>
    </row>
    <row r="56" spans="1:7" s="45" customFormat="1" ht="24" customHeight="1">
      <c r="A56" s="47"/>
      <c r="B56" s="292"/>
      <c r="C56" s="292"/>
      <c r="D56" s="293"/>
      <c r="E56" s="293"/>
      <c r="F56" s="113"/>
      <c r="G56" s="47"/>
    </row>
    <row r="57" s="45" customFormat="1" ht="19.5" customHeight="1">
      <c r="G57" s="47"/>
    </row>
    <row r="58" spans="1:7" ht="15">
      <c r="A58" s="22" t="s">
        <v>368</v>
      </c>
      <c r="B58" s="294" t="s">
        <v>775</v>
      </c>
      <c r="C58" s="34"/>
      <c r="D58" s="313" t="s">
        <v>369</v>
      </c>
      <c r="E58" s="313"/>
      <c r="F58" s="313"/>
      <c r="G58" s="34"/>
    </row>
    <row r="59" spans="1:7" ht="15">
      <c r="A59" s="22" t="s">
        <v>390</v>
      </c>
      <c r="B59" s="34"/>
      <c r="C59" s="34"/>
      <c r="D59" s="313" t="s">
        <v>370</v>
      </c>
      <c r="E59" s="313"/>
      <c r="F59" s="313"/>
      <c r="G59" s="34"/>
    </row>
    <row r="60" spans="1:7" ht="16.5" customHeight="1">
      <c r="A60" s="115" t="s">
        <v>391</v>
      </c>
      <c r="B60" s="34"/>
      <c r="C60" s="34"/>
      <c r="D60" s="34"/>
      <c r="E60" s="34"/>
      <c r="F60" s="34"/>
      <c r="G60" s="34"/>
    </row>
    <row r="61" spans="1:7" ht="16.5" customHeight="1">
      <c r="A61" s="115" t="s">
        <v>392</v>
      </c>
      <c r="B61" s="34"/>
      <c r="C61" s="34"/>
      <c r="D61" s="34"/>
      <c r="E61" s="34"/>
      <c r="F61" s="34"/>
      <c r="G61" s="34"/>
    </row>
    <row r="62" spans="1:7" ht="16.5" customHeight="1">
      <c r="A62" s="115" t="s">
        <v>393</v>
      </c>
      <c r="B62" s="34"/>
      <c r="C62" s="34"/>
      <c r="D62" s="34"/>
      <c r="E62" s="34"/>
      <c r="F62" s="34"/>
      <c r="G62" s="34"/>
    </row>
    <row r="63" spans="1:7" ht="18" customHeight="1">
      <c r="A63" s="6" t="s">
        <v>395</v>
      </c>
      <c r="B63" s="34"/>
      <c r="C63" s="34"/>
      <c r="D63" s="34"/>
      <c r="E63" s="34"/>
      <c r="F63" s="34"/>
      <c r="G63" s="34"/>
    </row>
    <row r="64" spans="1:7" ht="15">
      <c r="A64" s="34"/>
      <c r="B64" s="88" t="s">
        <v>352</v>
      </c>
      <c r="D64" s="313" t="s">
        <v>394</v>
      </c>
      <c r="E64" s="313"/>
      <c r="F64" s="34"/>
      <c r="G64" s="34"/>
    </row>
    <row r="65" spans="2:7" ht="15">
      <c r="B65" s="88"/>
      <c r="D65" s="313" t="s">
        <v>396</v>
      </c>
      <c r="E65" s="313"/>
      <c r="F65" s="34"/>
      <c r="G65" s="34"/>
    </row>
    <row r="66" spans="1:7" ht="12.75">
      <c r="A66" s="34"/>
      <c r="C66" s="34"/>
      <c r="D66" s="34"/>
      <c r="E66" s="34"/>
      <c r="F66" s="34"/>
      <c r="G66" s="34"/>
    </row>
    <row r="67" spans="1:6" ht="12.75">
      <c r="A67" s="34"/>
      <c r="C67" s="34"/>
      <c r="D67" s="34"/>
      <c r="E67" s="34"/>
      <c r="F67" s="34"/>
    </row>
    <row r="68" spans="1:6" ht="12.75">
      <c r="A68" s="34"/>
      <c r="B68" s="34"/>
      <c r="C68" s="34"/>
      <c r="D68" s="34"/>
      <c r="E68" s="34"/>
      <c r="F68" s="34"/>
    </row>
    <row r="69" spans="1:6" ht="12.75">
      <c r="A69" s="34"/>
      <c r="B69" s="34"/>
      <c r="C69" s="34"/>
      <c r="D69" s="34"/>
      <c r="E69" s="34"/>
      <c r="F69" s="34"/>
    </row>
    <row r="70" spans="1:6" ht="12.75">
      <c r="A70" s="34"/>
      <c r="B70" s="34"/>
      <c r="C70" s="34"/>
      <c r="D70" s="34"/>
      <c r="E70" s="34"/>
      <c r="F70" s="34"/>
    </row>
    <row r="71" spans="1:6" ht="12.75">
      <c r="A71" s="34"/>
      <c r="B71" s="34"/>
      <c r="C71" s="34"/>
      <c r="D71" s="34"/>
      <c r="E71" s="34"/>
      <c r="F71" s="34"/>
    </row>
    <row r="72" spans="1:6" ht="12.75">
      <c r="A72" s="34"/>
      <c r="B72" s="34"/>
      <c r="C72" s="34"/>
      <c r="D72" s="34"/>
      <c r="E72" s="34"/>
      <c r="F72" s="34"/>
    </row>
    <row r="73" spans="1:6" ht="12.75">
      <c r="A73" s="34"/>
      <c r="B73" s="34"/>
      <c r="C73" s="34"/>
      <c r="D73" s="34"/>
      <c r="E73" s="34"/>
      <c r="F73" s="34"/>
    </row>
    <row r="74" spans="1:6" ht="12.75">
      <c r="A74" s="34"/>
      <c r="B74" s="34"/>
      <c r="C74" s="34"/>
      <c r="D74" s="34"/>
      <c r="E74" s="34"/>
      <c r="F74" s="34"/>
    </row>
    <row r="75" spans="1:6" ht="12.75">
      <c r="A75" s="34"/>
      <c r="B75" s="34"/>
      <c r="C75" s="34"/>
      <c r="D75" s="34"/>
      <c r="E75" s="34"/>
      <c r="F75" s="34"/>
    </row>
    <row r="76" spans="1:6" ht="12.75">
      <c r="A76" s="34"/>
      <c r="B76" s="34"/>
      <c r="C76" s="34"/>
      <c r="D76" s="34"/>
      <c r="E76" s="34"/>
      <c r="F76" s="34"/>
    </row>
    <row r="77" spans="1:6" ht="12.75">
      <c r="A77" s="34"/>
      <c r="B77" s="34"/>
      <c r="C77" s="34"/>
      <c r="D77" s="34"/>
      <c r="E77" s="34"/>
      <c r="F77" s="34"/>
    </row>
    <row r="78" spans="1:6" ht="12.75">
      <c r="A78" s="34"/>
      <c r="B78" s="34"/>
      <c r="C78" s="34"/>
      <c r="D78" s="34"/>
      <c r="E78" s="34"/>
      <c r="F78" s="34"/>
    </row>
    <row r="79" spans="1:6" ht="12.75">
      <c r="A79" s="34"/>
      <c r="B79" s="34"/>
      <c r="C79" s="34"/>
      <c r="D79" s="34"/>
      <c r="E79" s="34"/>
      <c r="F79" s="34"/>
    </row>
    <row r="80" spans="1:6" ht="12.75">
      <c r="A80" s="34"/>
      <c r="B80" s="34"/>
      <c r="C80" s="34"/>
      <c r="D80" s="34"/>
      <c r="E80" s="34"/>
      <c r="F80" s="34"/>
    </row>
    <row r="81" spans="1:6" ht="12.75">
      <c r="A81" s="34"/>
      <c r="B81" s="34"/>
      <c r="C81" s="34"/>
      <c r="D81" s="34"/>
      <c r="E81" s="34"/>
      <c r="F81" s="34"/>
    </row>
    <row r="82" spans="1:6" ht="12.75">
      <c r="A82" s="34"/>
      <c r="B82" s="34"/>
      <c r="C82" s="34"/>
      <c r="D82" s="34"/>
      <c r="E82" s="34"/>
      <c r="F82" s="34"/>
    </row>
    <row r="83" spans="1:6" ht="12.75">
      <c r="A83" s="34"/>
      <c r="B83" s="34"/>
      <c r="C83" s="34"/>
      <c r="D83" s="34"/>
      <c r="E83" s="34"/>
      <c r="F83" s="34"/>
    </row>
    <row r="84" spans="1:6" ht="12.75">
      <c r="A84" s="34"/>
      <c r="B84" s="34"/>
      <c r="C84" s="34"/>
      <c r="D84" s="34"/>
      <c r="E84" s="34"/>
      <c r="F84" s="34"/>
    </row>
    <row r="85" spans="1:6" ht="12.75">
      <c r="A85" s="34"/>
      <c r="B85" s="34"/>
      <c r="C85" s="34"/>
      <c r="D85" s="34"/>
      <c r="E85" s="34"/>
      <c r="F85" s="34"/>
    </row>
    <row r="86" spans="1:6" ht="12.75">
      <c r="A86" s="34"/>
      <c r="B86" s="34"/>
      <c r="C86" s="34"/>
      <c r="D86" s="34"/>
      <c r="E86" s="34"/>
      <c r="F86" s="34"/>
    </row>
    <row r="87" spans="1:6" ht="12.75">
      <c r="A87" s="34"/>
      <c r="B87" s="34"/>
      <c r="C87" s="34"/>
      <c r="D87" s="34"/>
      <c r="E87" s="34"/>
      <c r="F87" s="34"/>
    </row>
    <row r="88" spans="1:6" ht="12.75">
      <c r="A88" s="34"/>
      <c r="B88" s="34" t="s">
        <v>534</v>
      </c>
      <c r="C88" s="34">
        <v>8455007</v>
      </c>
      <c r="D88" s="34"/>
      <c r="E88" s="34"/>
      <c r="F88" s="34"/>
    </row>
    <row r="89" spans="1:6" ht="12.75">
      <c r="A89" s="34"/>
      <c r="B89" s="34" t="s">
        <v>535</v>
      </c>
      <c r="C89" s="34">
        <v>12928548</v>
      </c>
      <c r="D89" s="34"/>
      <c r="E89" s="34"/>
      <c r="F89" s="34"/>
    </row>
    <row r="90" spans="2:7" ht="15">
      <c r="B90" s="81" t="s">
        <v>536</v>
      </c>
      <c r="C90">
        <f>SUM(C88:C89)</f>
        <v>21383555</v>
      </c>
      <c r="G90" s="34"/>
    </row>
    <row r="91" ht="12.75">
      <c r="G91" s="34"/>
    </row>
    <row r="92" spans="1:6" ht="12.75">
      <c r="A92" s="34"/>
      <c r="B92" s="34"/>
      <c r="C92" s="34"/>
      <c r="D92" s="34"/>
      <c r="E92" s="34"/>
      <c r="F92" s="34"/>
    </row>
    <row r="93" spans="1:6" ht="12.75">
      <c r="A93" s="34"/>
      <c r="B93" s="34"/>
      <c r="C93" s="34"/>
      <c r="D93" s="34"/>
      <c r="E93" s="34"/>
      <c r="F93" s="34"/>
    </row>
    <row r="94" spans="1:6" ht="12.75">
      <c r="A94" s="34"/>
      <c r="B94" s="34"/>
      <c r="C94" s="34"/>
      <c r="D94" s="34"/>
      <c r="E94" s="34"/>
      <c r="F94" s="34"/>
    </row>
    <row r="95" spans="1:6" ht="12.75">
      <c r="A95" s="34"/>
      <c r="B95" s="34"/>
      <c r="C95" s="34"/>
      <c r="D95" s="34"/>
      <c r="E95" s="34"/>
      <c r="F95" s="34"/>
    </row>
  </sheetData>
  <sheetProtection/>
  <mergeCells count="57">
    <mergeCell ref="A1:F1"/>
    <mergeCell ref="A2:F2"/>
    <mergeCell ref="A3:F3"/>
    <mergeCell ref="B4:C4"/>
    <mergeCell ref="E4:F4"/>
    <mergeCell ref="B5:C5"/>
    <mergeCell ref="B6:C6"/>
    <mergeCell ref="D6:F7"/>
    <mergeCell ref="B7:C7"/>
    <mergeCell ref="B8:F8"/>
    <mergeCell ref="B9:C9"/>
    <mergeCell ref="B10:C10"/>
    <mergeCell ref="D10:E10"/>
    <mergeCell ref="A11:A12"/>
    <mergeCell ref="B11:C12"/>
    <mergeCell ref="D11:E11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A33:A34"/>
    <mergeCell ref="B33:B34"/>
    <mergeCell ref="D33:E33"/>
    <mergeCell ref="D34:E34"/>
    <mergeCell ref="A36:F36"/>
    <mergeCell ref="D38:F38"/>
    <mergeCell ref="D64:E64"/>
    <mergeCell ref="D65:E65"/>
    <mergeCell ref="B46:C48"/>
    <mergeCell ref="D46:D48"/>
    <mergeCell ref="E46:E48"/>
    <mergeCell ref="B54:C54"/>
    <mergeCell ref="D58:F58"/>
    <mergeCell ref="D59:F59"/>
  </mergeCells>
  <printOptions/>
  <pageMargins left="0.51" right="0.19" top="0.32" bottom="0.32" header="0.5" footer="0.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6"/>
  <sheetViews>
    <sheetView zoomScalePageLayoutView="0" workbookViewId="0" topLeftCell="A18">
      <selection activeCell="G35" sqref="G35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58" t="s">
        <v>691</v>
      </c>
      <c r="H9" s="458"/>
      <c r="I9" s="458"/>
      <c r="J9" s="458"/>
      <c r="K9" s="10" t="s">
        <v>58</v>
      </c>
    </row>
    <row r="10" spans="1:13" ht="30" customHeight="1">
      <c r="A10" s="436" t="s">
        <v>59</v>
      </c>
      <c r="B10" s="437"/>
      <c r="C10" s="437"/>
      <c r="D10" s="437"/>
      <c r="E10" s="437"/>
      <c r="F10" s="438"/>
      <c r="G10" s="10" t="s">
        <v>479</v>
      </c>
      <c r="H10" s="417" t="s">
        <v>60</v>
      </c>
      <c r="I10" s="418"/>
      <c r="J10" s="10" t="s">
        <v>61</v>
      </c>
      <c r="K10" s="16"/>
      <c r="M10" s="1" t="s">
        <v>385</v>
      </c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479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 t="s">
        <v>416</v>
      </c>
    </row>
    <row r="24" spans="1:15" ht="19.5" customHeight="1">
      <c r="A24" s="7"/>
      <c r="B24" s="395"/>
      <c r="C24" s="395"/>
      <c r="D24" s="395"/>
      <c r="E24" s="395"/>
      <c r="F24" s="395"/>
      <c r="G24" s="33">
        <v>24</v>
      </c>
      <c r="H24" s="38" t="s">
        <v>480</v>
      </c>
      <c r="I24" s="38" t="s">
        <v>480</v>
      </c>
      <c r="J24" s="38" t="s">
        <v>480</v>
      </c>
      <c r="K24" s="38" t="s">
        <v>480</v>
      </c>
      <c r="N24" s="1" t="s">
        <v>385</v>
      </c>
      <c r="O24" s="1" t="s">
        <v>385</v>
      </c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 t="s">
        <v>416</v>
      </c>
    </row>
    <row r="26" spans="1:11" ht="19.5" customHeight="1">
      <c r="A26" s="390"/>
      <c r="B26" s="395"/>
      <c r="C26" s="395"/>
      <c r="D26" s="395"/>
      <c r="E26" s="395"/>
      <c r="F26" s="395"/>
      <c r="G26" s="231">
        <v>24</v>
      </c>
      <c r="H26" s="38" t="s">
        <v>480</v>
      </c>
      <c r="I26" s="38" t="s">
        <v>480</v>
      </c>
      <c r="J26" s="38" t="s">
        <v>480</v>
      </c>
      <c r="K26" s="38" t="s">
        <v>480</v>
      </c>
    </row>
    <row r="27" spans="1:14" ht="19.5" customHeight="1">
      <c r="A27" s="390"/>
      <c r="B27" s="408" t="s">
        <v>72</v>
      </c>
      <c r="C27" s="409"/>
      <c r="D27" s="409"/>
      <c r="E27" s="409"/>
      <c r="F27" s="410"/>
      <c r="G27" s="459" t="s">
        <v>480</v>
      </c>
      <c r="H27" s="460"/>
      <c r="I27" s="460"/>
      <c r="J27" s="460"/>
      <c r="K27" s="78"/>
      <c r="N27" s="1" t="s">
        <v>385</v>
      </c>
    </row>
    <row r="28" spans="1:11" ht="19.5" customHeight="1">
      <c r="A28" s="391"/>
      <c r="B28" s="411"/>
      <c r="C28" s="412"/>
      <c r="D28" s="412"/>
      <c r="E28" s="412"/>
      <c r="F28" s="413"/>
      <c r="G28" s="461"/>
      <c r="H28" s="462"/>
      <c r="I28" s="462"/>
      <c r="J28" s="462"/>
      <c r="K28" s="79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G32:K33"/>
    <mergeCell ref="B23:F24"/>
    <mergeCell ref="A25:A28"/>
    <mergeCell ref="B25:F26"/>
    <mergeCell ref="B27:F28"/>
    <mergeCell ref="G27:J28"/>
    <mergeCell ref="G29:K29"/>
    <mergeCell ref="A34:A37"/>
    <mergeCell ref="B34:F34"/>
    <mergeCell ref="B35:F37"/>
    <mergeCell ref="J36:K36"/>
    <mergeCell ref="G37:K37"/>
    <mergeCell ref="B30:F30"/>
    <mergeCell ref="G30:K30"/>
    <mergeCell ref="A31:A33"/>
    <mergeCell ref="B31:F33"/>
    <mergeCell ref="G31:K31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6"/>
  <sheetViews>
    <sheetView zoomScalePageLayoutView="0" workbookViewId="0" topLeftCell="A1">
      <selection activeCell="G27" sqref="G27:J28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58" t="s">
        <v>692</v>
      </c>
      <c r="H9" s="458"/>
      <c r="I9" s="458"/>
      <c r="J9" s="458"/>
      <c r="K9" s="10" t="s">
        <v>58</v>
      </c>
    </row>
    <row r="10" spans="1:13" ht="30" customHeight="1">
      <c r="A10" s="436" t="s">
        <v>59</v>
      </c>
      <c r="B10" s="437"/>
      <c r="C10" s="437"/>
      <c r="D10" s="437"/>
      <c r="E10" s="437"/>
      <c r="F10" s="438"/>
      <c r="G10" s="10" t="s">
        <v>479</v>
      </c>
      <c r="H10" s="417" t="s">
        <v>60</v>
      </c>
      <c r="I10" s="418"/>
      <c r="J10" s="10" t="s">
        <v>61</v>
      </c>
      <c r="K10" s="16"/>
      <c r="M10" s="1" t="s">
        <v>385</v>
      </c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479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 t="s">
        <v>416</v>
      </c>
    </row>
    <row r="24" spans="1:11" ht="19.5" customHeight="1">
      <c r="A24" s="7"/>
      <c r="B24" s="395"/>
      <c r="C24" s="395"/>
      <c r="D24" s="395"/>
      <c r="E24" s="395"/>
      <c r="F24" s="395"/>
      <c r="G24" s="33">
        <v>24</v>
      </c>
      <c r="H24" s="38" t="s">
        <v>480</v>
      </c>
      <c r="I24" s="38" t="s">
        <v>480</v>
      </c>
      <c r="J24" s="38" t="s">
        <v>480</v>
      </c>
      <c r="K24" s="38" t="s">
        <v>480</v>
      </c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 t="s">
        <v>416</v>
      </c>
    </row>
    <row r="26" spans="1:14" ht="19.5" customHeight="1">
      <c r="A26" s="390"/>
      <c r="B26" s="395"/>
      <c r="C26" s="395"/>
      <c r="D26" s="395"/>
      <c r="E26" s="395"/>
      <c r="F26" s="395"/>
      <c r="G26" s="231">
        <v>20</v>
      </c>
      <c r="H26" s="38" t="s">
        <v>480</v>
      </c>
      <c r="I26" s="38" t="s">
        <v>480</v>
      </c>
      <c r="J26" s="38" t="s">
        <v>480</v>
      </c>
      <c r="K26" s="38" t="s">
        <v>480</v>
      </c>
      <c r="N26" s="1" t="s">
        <v>385</v>
      </c>
    </row>
    <row r="27" spans="1:15" ht="19.5" customHeight="1">
      <c r="A27" s="390"/>
      <c r="B27" s="408" t="s">
        <v>72</v>
      </c>
      <c r="C27" s="409"/>
      <c r="D27" s="409"/>
      <c r="E27" s="409"/>
      <c r="F27" s="410"/>
      <c r="G27" s="459" t="s">
        <v>480</v>
      </c>
      <c r="H27" s="460"/>
      <c r="I27" s="460"/>
      <c r="J27" s="460"/>
      <c r="K27" s="78"/>
      <c r="N27" s="1" t="s">
        <v>385</v>
      </c>
      <c r="O27" s="1" t="s">
        <v>385</v>
      </c>
    </row>
    <row r="28" spans="1:11" ht="19.5" customHeight="1">
      <c r="A28" s="391"/>
      <c r="B28" s="411"/>
      <c r="C28" s="412"/>
      <c r="D28" s="412"/>
      <c r="E28" s="412"/>
      <c r="F28" s="413"/>
      <c r="G28" s="461"/>
      <c r="H28" s="462"/>
      <c r="I28" s="462"/>
      <c r="J28" s="462"/>
      <c r="K28" s="79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G32:K33"/>
    <mergeCell ref="B23:F24"/>
    <mergeCell ref="A25:A28"/>
    <mergeCell ref="B25:F26"/>
    <mergeCell ref="B27:F28"/>
    <mergeCell ref="G27:J28"/>
    <mergeCell ref="G29:K29"/>
    <mergeCell ref="A34:A37"/>
    <mergeCell ref="B34:F34"/>
    <mergeCell ref="B35:F37"/>
    <mergeCell ref="J36:K36"/>
    <mergeCell ref="G37:K37"/>
    <mergeCell ref="B30:F30"/>
    <mergeCell ref="G30:K30"/>
    <mergeCell ref="A31:A33"/>
    <mergeCell ref="B31:F33"/>
    <mergeCell ref="G31:K31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3:M22"/>
  <sheetViews>
    <sheetView zoomScalePageLayoutView="0" workbookViewId="0" topLeftCell="A1">
      <selection activeCell="J7" sqref="J7:K8"/>
    </sheetView>
  </sheetViews>
  <sheetFormatPr defaultColWidth="9.140625" defaultRowHeight="12.75"/>
  <cols>
    <col min="1" max="1" width="5.57421875" style="0" customWidth="1"/>
  </cols>
  <sheetData>
    <row r="3" spans="1:11" ht="30" customHeight="1">
      <c r="A3" s="389">
        <v>9</v>
      </c>
      <c r="B3" s="469" t="s">
        <v>430</v>
      </c>
      <c r="C3" s="392"/>
      <c r="D3" s="392"/>
      <c r="E3" s="392"/>
      <c r="F3" s="392"/>
      <c r="G3" s="423" t="s">
        <v>82</v>
      </c>
      <c r="H3" s="423"/>
      <c r="I3" s="423"/>
      <c r="J3" s="423" t="s">
        <v>83</v>
      </c>
      <c r="K3" s="423"/>
    </row>
    <row r="4" spans="1:11" ht="30" customHeight="1">
      <c r="A4" s="391"/>
      <c r="B4" s="20" t="s">
        <v>84</v>
      </c>
      <c r="C4" s="20"/>
      <c r="D4" s="20"/>
      <c r="E4" s="20"/>
      <c r="F4" s="20"/>
      <c r="G4" s="472" t="s">
        <v>377</v>
      </c>
      <c r="H4" s="473"/>
      <c r="I4" s="474"/>
      <c r="J4" s="475"/>
      <c r="K4" s="476"/>
    </row>
    <row r="5" spans="1:11" ht="24.75" customHeight="1">
      <c r="A5" s="389">
        <v>10</v>
      </c>
      <c r="B5" s="395" t="s">
        <v>85</v>
      </c>
      <c r="C5" s="395"/>
      <c r="D5" s="395"/>
      <c r="E5" s="395"/>
      <c r="F5" s="395"/>
      <c r="G5" s="470" t="s">
        <v>86</v>
      </c>
      <c r="H5" s="470"/>
      <c r="I5" s="470"/>
      <c r="J5" s="480">
        <v>12058938</v>
      </c>
      <c r="K5" s="481"/>
    </row>
    <row r="6" spans="1:11" ht="24.75" customHeight="1">
      <c r="A6" s="391"/>
      <c r="B6" s="395"/>
      <c r="C6" s="395"/>
      <c r="D6" s="395"/>
      <c r="E6" s="395"/>
      <c r="F6" s="395"/>
      <c r="G6" s="470"/>
      <c r="H6" s="470"/>
      <c r="I6" s="470"/>
      <c r="J6" s="482"/>
      <c r="K6" s="483"/>
    </row>
    <row r="7" spans="1:11" ht="24.75" customHeight="1">
      <c r="A7" s="389">
        <v>11</v>
      </c>
      <c r="B7" s="395" t="s">
        <v>85</v>
      </c>
      <c r="C7" s="395"/>
      <c r="D7" s="395"/>
      <c r="E7" s="395"/>
      <c r="F7" s="395"/>
      <c r="G7" s="470" t="s">
        <v>87</v>
      </c>
      <c r="H7" s="470"/>
      <c r="I7" s="470"/>
      <c r="J7" s="480"/>
      <c r="K7" s="484"/>
    </row>
    <row r="8" spans="1:11" ht="24.75" customHeight="1">
      <c r="A8" s="391"/>
      <c r="B8" s="395"/>
      <c r="C8" s="395"/>
      <c r="D8" s="395"/>
      <c r="E8" s="395"/>
      <c r="F8" s="395"/>
      <c r="G8" s="470"/>
      <c r="H8" s="470"/>
      <c r="I8" s="470"/>
      <c r="J8" s="485"/>
      <c r="K8" s="486"/>
    </row>
    <row r="9" spans="1:11" ht="27.75" customHeight="1">
      <c r="A9" s="389">
        <v>12</v>
      </c>
      <c r="B9" s="395" t="s">
        <v>88</v>
      </c>
      <c r="C9" s="395"/>
      <c r="D9" s="395"/>
      <c r="E9" s="395"/>
      <c r="F9" s="395"/>
      <c r="G9" s="471" t="s">
        <v>89</v>
      </c>
      <c r="H9" s="471"/>
      <c r="I9" s="471"/>
      <c r="J9" s="467"/>
      <c r="K9" s="468"/>
    </row>
    <row r="10" spans="1:11" ht="27.75" customHeight="1">
      <c r="A10" s="390"/>
      <c r="B10" s="395"/>
      <c r="C10" s="395"/>
      <c r="D10" s="395"/>
      <c r="E10" s="395"/>
      <c r="F10" s="395"/>
      <c r="G10" s="471" t="s">
        <v>90</v>
      </c>
      <c r="H10" s="471"/>
      <c r="I10" s="471"/>
      <c r="J10" s="467"/>
      <c r="K10" s="468"/>
    </row>
    <row r="11" spans="1:11" ht="28.5" customHeight="1">
      <c r="A11" s="390"/>
      <c r="B11" s="395"/>
      <c r="C11" s="395"/>
      <c r="D11" s="395"/>
      <c r="E11" s="395"/>
      <c r="F11" s="395"/>
      <c r="G11" s="470" t="s">
        <v>91</v>
      </c>
      <c r="H11" s="470"/>
      <c r="I11" s="470"/>
      <c r="J11" s="478"/>
      <c r="K11" s="479"/>
    </row>
    <row r="12" spans="1:11" ht="30" customHeight="1">
      <c r="A12" s="390"/>
      <c r="B12" s="392" t="s">
        <v>92</v>
      </c>
      <c r="C12" s="392"/>
      <c r="D12" s="392"/>
      <c r="E12" s="392"/>
      <c r="F12" s="392"/>
      <c r="G12" s="477" t="s">
        <v>431</v>
      </c>
      <c r="H12" s="473"/>
      <c r="I12" s="473"/>
      <c r="J12" s="473"/>
      <c r="K12" s="474"/>
    </row>
    <row r="13" spans="1:11" ht="24.75" customHeight="1">
      <c r="A13" s="390"/>
      <c r="B13" s="395" t="s">
        <v>93</v>
      </c>
      <c r="C13" s="395"/>
      <c r="D13" s="395"/>
      <c r="E13" s="395"/>
      <c r="F13" s="395"/>
      <c r="G13" s="469" t="s">
        <v>432</v>
      </c>
      <c r="H13" s="469"/>
      <c r="I13" s="469"/>
      <c r="J13" s="469"/>
      <c r="K13" s="469"/>
    </row>
    <row r="14" spans="1:11" ht="24.75" customHeight="1">
      <c r="A14" s="390"/>
      <c r="B14" s="395"/>
      <c r="C14" s="395"/>
      <c r="D14" s="395"/>
      <c r="E14" s="395"/>
      <c r="F14" s="395"/>
      <c r="G14" s="469" t="s">
        <v>433</v>
      </c>
      <c r="H14" s="469"/>
      <c r="I14" s="469"/>
      <c r="J14" s="469"/>
      <c r="K14" s="469"/>
    </row>
    <row r="15" spans="1:13" ht="24.75" customHeight="1">
      <c r="A15" s="390"/>
      <c r="B15" s="395"/>
      <c r="C15" s="395"/>
      <c r="D15" s="395"/>
      <c r="E15" s="395"/>
      <c r="F15" s="395"/>
      <c r="G15" s="469" t="s">
        <v>434</v>
      </c>
      <c r="H15" s="469"/>
      <c r="I15" s="469"/>
      <c r="J15" s="469"/>
      <c r="K15" s="469"/>
      <c r="M15" s="81" t="s">
        <v>385</v>
      </c>
    </row>
    <row r="16" spans="1:11" ht="24.75" customHeight="1">
      <c r="A16" s="391"/>
      <c r="B16" s="395"/>
      <c r="C16" s="395"/>
      <c r="D16" s="395"/>
      <c r="E16" s="395"/>
      <c r="F16" s="395"/>
      <c r="G16" s="469" t="s">
        <v>435</v>
      </c>
      <c r="H16" s="469"/>
      <c r="I16" s="469"/>
      <c r="J16" s="469"/>
      <c r="K16" s="469"/>
    </row>
    <row r="17" spans="1:11" ht="24.75" customHeight="1">
      <c r="A17" s="389">
        <v>13</v>
      </c>
      <c r="B17" s="395" t="s">
        <v>94</v>
      </c>
      <c r="C17" s="395"/>
      <c r="D17" s="395"/>
      <c r="E17" s="395"/>
      <c r="F17" s="395"/>
      <c r="G17" s="463" t="s">
        <v>409</v>
      </c>
      <c r="H17" s="464"/>
      <c r="I17" s="464"/>
      <c r="J17" s="464"/>
      <c r="K17" s="465"/>
    </row>
    <row r="18" spans="1:11" ht="24.75" customHeight="1">
      <c r="A18" s="391"/>
      <c r="B18" s="395"/>
      <c r="C18" s="395"/>
      <c r="D18" s="395"/>
      <c r="E18" s="395"/>
      <c r="F18" s="395"/>
      <c r="G18" s="357"/>
      <c r="H18" s="466"/>
      <c r="I18" s="466"/>
      <c r="J18" s="466"/>
      <c r="K18" s="358"/>
    </row>
    <row r="19" spans="1:1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</sheetData>
  <sheetProtection/>
  <mergeCells count="32">
    <mergeCell ref="G14:K14"/>
    <mergeCell ref="B12:F12"/>
    <mergeCell ref="J5:K6"/>
    <mergeCell ref="J7:K8"/>
    <mergeCell ref="G5:I6"/>
    <mergeCell ref="G15:K15"/>
    <mergeCell ref="G4:I4"/>
    <mergeCell ref="J4:K4"/>
    <mergeCell ref="G12:K12"/>
    <mergeCell ref="G7:I8"/>
    <mergeCell ref="J11:K11"/>
    <mergeCell ref="G9:I9"/>
    <mergeCell ref="A17:A18"/>
    <mergeCell ref="A7:A8"/>
    <mergeCell ref="G11:I11"/>
    <mergeCell ref="A9:A16"/>
    <mergeCell ref="B13:F16"/>
    <mergeCell ref="G13:K13"/>
    <mergeCell ref="B17:F18"/>
    <mergeCell ref="B9:F11"/>
    <mergeCell ref="G10:I10"/>
    <mergeCell ref="G16:K16"/>
    <mergeCell ref="A5:A6"/>
    <mergeCell ref="B5:F6"/>
    <mergeCell ref="B7:F8"/>
    <mergeCell ref="G17:K18"/>
    <mergeCell ref="A3:A4"/>
    <mergeCell ref="J9:K9"/>
    <mergeCell ref="J10:K10"/>
    <mergeCell ref="J3:K3"/>
    <mergeCell ref="G3:I3"/>
    <mergeCell ref="B3:F3"/>
  </mergeCells>
  <printOptions horizontalCentered="1"/>
  <pageMargins left="0.29" right="0.2" top="1.42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O35"/>
  <sheetViews>
    <sheetView zoomScalePageLayoutView="0" workbookViewId="0" topLeftCell="A1">
      <selection activeCell="G7" sqref="G7:K8"/>
    </sheetView>
  </sheetViews>
  <sheetFormatPr defaultColWidth="9.140625" defaultRowHeight="12.75"/>
  <cols>
    <col min="1" max="1" width="7.7109375" style="0" customWidth="1"/>
    <col min="2" max="5" width="8.7109375" style="0" customWidth="1"/>
    <col min="6" max="11" width="9.7109375" style="0" customWidth="1"/>
  </cols>
  <sheetData>
    <row r="2" spans="1:11" ht="21.75" customHeight="1">
      <c r="A2" s="9">
        <v>13</v>
      </c>
      <c r="B2" s="337" t="s">
        <v>785</v>
      </c>
      <c r="C2" s="395"/>
      <c r="D2" s="395"/>
      <c r="E2" s="395"/>
      <c r="F2" s="423" t="s">
        <v>95</v>
      </c>
      <c r="G2" s="498" t="s">
        <v>96</v>
      </c>
      <c r="H2" s="498"/>
      <c r="I2" s="498"/>
      <c r="J2" s="423" t="s">
        <v>100</v>
      </c>
      <c r="K2" s="423" t="s">
        <v>101</v>
      </c>
    </row>
    <row r="3" spans="1:11" ht="21.75" customHeight="1">
      <c r="A3" s="25"/>
      <c r="B3" s="497"/>
      <c r="C3" s="395"/>
      <c r="D3" s="395"/>
      <c r="E3" s="395"/>
      <c r="F3" s="423"/>
      <c r="G3" s="20" t="s">
        <v>97</v>
      </c>
      <c r="H3" s="20" t="s">
        <v>98</v>
      </c>
      <c r="I3" s="20" t="s">
        <v>99</v>
      </c>
      <c r="J3" s="423"/>
      <c r="K3" s="423"/>
    </row>
    <row r="4" spans="1:11" ht="24" customHeight="1">
      <c r="A4" s="25"/>
      <c r="B4" s="397" t="s">
        <v>102</v>
      </c>
      <c r="C4" s="392"/>
      <c r="D4" s="392"/>
      <c r="E4" s="392"/>
      <c r="F4" s="233">
        <v>11</v>
      </c>
      <c r="G4" s="233">
        <v>1</v>
      </c>
      <c r="H4" s="233"/>
      <c r="I4" s="233">
        <v>5</v>
      </c>
      <c r="J4" s="233">
        <v>6</v>
      </c>
      <c r="K4" s="118"/>
    </row>
    <row r="5" spans="1:11" ht="24" customHeight="1">
      <c r="A5" s="25"/>
      <c r="B5" s="397" t="s">
        <v>103</v>
      </c>
      <c r="C5" s="392"/>
      <c r="D5" s="392"/>
      <c r="E5" s="392"/>
      <c r="F5" s="233">
        <v>21</v>
      </c>
      <c r="G5" s="233">
        <v>32</v>
      </c>
      <c r="H5" s="233"/>
      <c r="I5" s="233"/>
      <c r="J5" s="233">
        <v>32</v>
      </c>
      <c r="K5" s="118"/>
    </row>
    <row r="6" spans="1:11" ht="24" customHeight="1">
      <c r="A6" s="25"/>
      <c r="B6" s="397" t="s">
        <v>104</v>
      </c>
      <c r="C6" s="392"/>
      <c r="D6" s="392"/>
      <c r="E6" s="392"/>
      <c r="F6" s="233">
        <v>63</v>
      </c>
      <c r="G6" s="233"/>
      <c r="H6" s="233">
        <v>57</v>
      </c>
      <c r="I6" s="233"/>
      <c r="J6" s="233">
        <v>57</v>
      </c>
      <c r="K6" s="118"/>
    </row>
    <row r="7" spans="1:11" ht="24.75" customHeight="1">
      <c r="A7" s="25"/>
      <c r="B7" s="497" t="s">
        <v>105</v>
      </c>
      <c r="C7" s="395"/>
      <c r="D7" s="395"/>
      <c r="E7" s="395"/>
      <c r="F7" s="395"/>
      <c r="G7" s="395" t="s">
        <v>106</v>
      </c>
      <c r="H7" s="395"/>
      <c r="I7" s="395"/>
      <c r="J7" s="395"/>
      <c r="K7" s="395"/>
    </row>
    <row r="8" spans="1:11" ht="24.75" customHeight="1">
      <c r="A8" s="25"/>
      <c r="B8" s="497"/>
      <c r="C8" s="395"/>
      <c r="D8" s="395"/>
      <c r="E8" s="395"/>
      <c r="F8" s="395"/>
      <c r="G8" s="395"/>
      <c r="H8" s="395"/>
      <c r="I8" s="395"/>
      <c r="J8" s="395"/>
      <c r="K8" s="395"/>
    </row>
    <row r="9" spans="1:11" ht="21.75" customHeight="1">
      <c r="A9" s="25"/>
      <c r="B9" s="497"/>
      <c r="C9" s="395"/>
      <c r="D9" s="395"/>
      <c r="E9" s="395"/>
      <c r="F9" s="395"/>
      <c r="G9" s="498" t="s">
        <v>107</v>
      </c>
      <c r="H9" s="498"/>
      <c r="I9" s="498" t="s">
        <v>108</v>
      </c>
      <c r="J9" s="498"/>
      <c r="K9" s="498"/>
    </row>
    <row r="10" spans="1:11" ht="21.75" customHeight="1">
      <c r="A10" s="25"/>
      <c r="B10" s="494" t="s">
        <v>109</v>
      </c>
      <c r="C10" s="491"/>
      <c r="D10" s="491"/>
      <c r="E10" s="491"/>
      <c r="F10" s="491"/>
      <c r="G10" s="493">
        <v>1440</v>
      </c>
      <c r="H10" s="493"/>
      <c r="I10" s="493">
        <v>1390</v>
      </c>
      <c r="J10" s="493"/>
      <c r="K10" s="493"/>
    </row>
    <row r="11" spans="1:15" ht="21.75" customHeight="1">
      <c r="A11" s="25"/>
      <c r="B11" s="494" t="s">
        <v>110</v>
      </c>
      <c r="C11" s="491"/>
      <c r="D11" s="491"/>
      <c r="E11" s="491"/>
      <c r="F11" s="491"/>
      <c r="G11" s="495" t="s">
        <v>661</v>
      </c>
      <c r="H11" s="496"/>
      <c r="I11" s="495" t="s">
        <v>662</v>
      </c>
      <c r="J11" s="496"/>
      <c r="K11" s="496"/>
      <c r="O11" s="312"/>
    </row>
    <row r="12" spans="1:11" ht="21.75" customHeight="1">
      <c r="A12" s="25"/>
      <c r="B12" s="494" t="s">
        <v>111</v>
      </c>
      <c r="C12" s="491"/>
      <c r="D12" s="491"/>
      <c r="E12" s="491"/>
      <c r="F12" s="491"/>
      <c r="G12" s="495" t="s">
        <v>663</v>
      </c>
      <c r="H12" s="496"/>
      <c r="I12" s="495" t="s">
        <v>664</v>
      </c>
      <c r="J12" s="496"/>
      <c r="K12" s="496"/>
    </row>
    <row r="13" spans="1:13" ht="21.75" customHeight="1">
      <c r="A13" s="25"/>
      <c r="B13" s="489" t="s">
        <v>112</v>
      </c>
      <c r="C13" s="490"/>
      <c r="D13" s="490"/>
      <c r="E13" s="490"/>
      <c r="F13" s="492" t="s">
        <v>113</v>
      </c>
      <c r="G13" s="493" t="s">
        <v>114</v>
      </c>
      <c r="H13" s="493"/>
      <c r="I13" s="493"/>
      <c r="J13" s="492" t="s">
        <v>115</v>
      </c>
      <c r="K13" s="492" t="s">
        <v>116</v>
      </c>
      <c r="M13" s="81" t="s">
        <v>385</v>
      </c>
    </row>
    <row r="14" spans="1:13" ht="21.75" customHeight="1">
      <c r="A14" s="25"/>
      <c r="B14" s="489"/>
      <c r="C14" s="490"/>
      <c r="D14" s="490"/>
      <c r="E14" s="490"/>
      <c r="F14" s="492"/>
      <c r="G14" s="233" t="s">
        <v>97</v>
      </c>
      <c r="H14" s="233" t="s">
        <v>98</v>
      </c>
      <c r="I14" s="233" t="s">
        <v>99</v>
      </c>
      <c r="J14" s="492"/>
      <c r="K14" s="492"/>
      <c r="M14" s="81" t="s">
        <v>385</v>
      </c>
    </row>
    <row r="15" spans="1:11" ht="21.75" customHeight="1">
      <c r="A15" s="25"/>
      <c r="B15" s="494" t="s">
        <v>117</v>
      </c>
      <c r="C15" s="491"/>
      <c r="D15" s="491"/>
      <c r="E15" s="491"/>
      <c r="F15" s="233"/>
      <c r="G15" s="234">
        <v>4</v>
      </c>
      <c r="H15" s="233">
        <v>18</v>
      </c>
      <c r="I15" s="233"/>
      <c r="J15" s="233">
        <v>22</v>
      </c>
      <c r="K15" s="233"/>
    </row>
    <row r="16" spans="1:11" ht="21.75" customHeight="1">
      <c r="A16" s="25"/>
      <c r="B16" s="494" t="s">
        <v>118</v>
      </c>
      <c r="C16" s="491"/>
      <c r="D16" s="491"/>
      <c r="E16" s="491"/>
      <c r="F16" s="233"/>
      <c r="G16" s="234"/>
      <c r="H16" s="233">
        <v>4</v>
      </c>
      <c r="I16" s="233"/>
      <c r="J16" s="233">
        <v>4</v>
      </c>
      <c r="K16" s="233"/>
    </row>
    <row r="17" spans="1:15" ht="30" customHeight="1">
      <c r="A17" s="25"/>
      <c r="B17" s="488" t="s">
        <v>119</v>
      </c>
      <c r="C17" s="488"/>
      <c r="D17" s="488"/>
      <c r="E17" s="489"/>
      <c r="F17" s="235"/>
      <c r="G17" s="236" t="s">
        <v>668</v>
      </c>
      <c r="H17" s="236" t="s">
        <v>669</v>
      </c>
      <c r="I17" s="233"/>
      <c r="J17" s="235"/>
      <c r="K17" s="233"/>
      <c r="O17" s="81" t="s">
        <v>385</v>
      </c>
    </row>
    <row r="18" spans="1:14" ht="21.75" customHeight="1">
      <c r="A18" s="25"/>
      <c r="B18" s="489" t="s">
        <v>120</v>
      </c>
      <c r="C18" s="490"/>
      <c r="D18" s="490"/>
      <c r="E18" s="490"/>
      <c r="F18" s="490"/>
      <c r="G18" s="490"/>
      <c r="H18" s="490"/>
      <c r="I18" s="490"/>
      <c r="J18" s="490"/>
      <c r="K18" s="490"/>
      <c r="M18" s="81" t="s">
        <v>385</v>
      </c>
      <c r="N18" s="81" t="s">
        <v>385</v>
      </c>
    </row>
    <row r="19" spans="1:11" ht="21.75" customHeight="1">
      <c r="A19" s="26"/>
      <c r="B19" s="489"/>
      <c r="C19" s="490"/>
      <c r="D19" s="490"/>
      <c r="E19" s="490"/>
      <c r="F19" s="490"/>
      <c r="G19" s="490"/>
      <c r="H19" s="490"/>
      <c r="I19" s="490"/>
      <c r="J19" s="490"/>
      <c r="K19" s="490"/>
    </row>
    <row r="20" spans="1:11" ht="30" customHeight="1">
      <c r="A20" s="26">
        <v>14</v>
      </c>
      <c r="B20" s="516" t="s">
        <v>121</v>
      </c>
      <c r="C20" s="517"/>
      <c r="D20" s="517"/>
      <c r="E20" s="517"/>
      <c r="F20" s="494"/>
      <c r="G20" s="491" t="s">
        <v>122</v>
      </c>
      <c r="H20" s="491"/>
      <c r="I20" s="491"/>
      <c r="J20" s="491"/>
      <c r="K20" s="491"/>
    </row>
    <row r="21" spans="1:11" ht="16.5" customHeight="1">
      <c r="A21" s="499">
        <v>15</v>
      </c>
      <c r="B21" s="489" t="s">
        <v>123</v>
      </c>
      <c r="C21" s="490"/>
      <c r="D21" s="490"/>
      <c r="E21" s="490"/>
      <c r="F21" s="490"/>
      <c r="G21" s="491" t="s">
        <v>79</v>
      </c>
      <c r="H21" s="491"/>
      <c r="I21" s="491"/>
      <c r="J21" s="491"/>
      <c r="K21" s="491"/>
    </row>
    <row r="22" spans="1:11" ht="16.5" customHeight="1">
      <c r="A22" s="500"/>
      <c r="B22" s="489"/>
      <c r="C22" s="490"/>
      <c r="D22" s="490"/>
      <c r="E22" s="490"/>
      <c r="F22" s="490"/>
      <c r="G22" s="491" t="s">
        <v>124</v>
      </c>
      <c r="H22" s="491"/>
      <c r="I22" s="491"/>
      <c r="J22" s="491"/>
      <c r="K22" s="491"/>
    </row>
    <row r="23" spans="1:11" ht="30" customHeight="1">
      <c r="A23" s="500"/>
      <c r="B23" s="489"/>
      <c r="C23" s="490"/>
      <c r="D23" s="490"/>
      <c r="E23" s="490"/>
      <c r="F23" s="490"/>
      <c r="G23" s="487" t="s">
        <v>485</v>
      </c>
      <c r="H23" s="488"/>
      <c r="I23" s="488"/>
      <c r="J23" s="488"/>
      <c r="K23" s="489"/>
    </row>
    <row r="24" spans="1:11" ht="30" customHeight="1">
      <c r="A24" s="501"/>
      <c r="B24" s="489"/>
      <c r="C24" s="490"/>
      <c r="D24" s="490"/>
      <c r="E24" s="490"/>
      <c r="F24" s="490"/>
      <c r="G24" s="487" t="s">
        <v>486</v>
      </c>
      <c r="H24" s="488"/>
      <c r="I24" s="488"/>
      <c r="J24" s="488"/>
      <c r="K24" s="489"/>
    </row>
    <row r="25" spans="1:11" ht="21.75" customHeight="1">
      <c r="A25" s="502">
        <v>16</v>
      </c>
      <c r="B25" s="397" t="s">
        <v>329</v>
      </c>
      <c r="C25" s="392"/>
      <c r="D25" s="392"/>
      <c r="E25" s="392"/>
      <c r="F25" s="392"/>
      <c r="G25" s="392"/>
      <c r="H25" s="392"/>
      <c r="I25" s="392"/>
      <c r="J25" s="392"/>
      <c r="K25" s="392"/>
    </row>
    <row r="26" spans="1:11" ht="21.75" customHeight="1">
      <c r="A26" s="503"/>
      <c r="B26" s="497" t="s">
        <v>125</v>
      </c>
      <c r="C26" s="395"/>
      <c r="D26" s="395"/>
      <c r="E26" s="498"/>
      <c r="F26" s="498"/>
      <c r="G26" s="498"/>
      <c r="H26" s="20" t="s">
        <v>126</v>
      </c>
      <c r="I26" s="20"/>
      <c r="J26" s="20" t="s">
        <v>25</v>
      </c>
      <c r="K26" s="20" t="s">
        <v>26</v>
      </c>
    </row>
    <row r="27" spans="1:11" ht="21.75" customHeight="1">
      <c r="A27" s="503"/>
      <c r="B27" s="497"/>
      <c r="C27" s="395"/>
      <c r="D27" s="395"/>
      <c r="E27" s="423" t="s">
        <v>127</v>
      </c>
      <c r="F27" s="423"/>
      <c r="G27" s="423"/>
      <c r="H27" s="518"/>
      <c r="I27" s="519"/>
      <c r="J27" s="20"/>
      <c r="K27" s="20"/>
    </row>
    <row r="28" spans="1:11" ht="21.75" customHeight="1">
      <c r="A28" s="503"/>
      <c r="B28" s="497"/>
      <c r="C28" s="395"/>
      <c r="D28" s="395"/>
      <c r="E28" s="423"/>
      <c r="F28" s="423"/>
      <c r="G28" s="423"/>
      <c r="H28" s="520"/>
      <c r="I28" s="521"/>
      <c r="J28" s="20"/>
      <c r="K28" s="20"/>
    </row>
    <row r="29" spans="1:11" ht="21.75" customHeight="1">
      <c r="A29" s="503"/>
      <c r="B29" s="497"/>
      <c r="C29" s="395"/>
      <c r="D29" s="395"/>
      <c r="E29" s="423" t="s">
        <v>128</v>
      </c>
      <c r="F29" s="423"/>
      <c r="G29" s="423"/>
      <c r="H29" s="518"/>
      <c r="I29" s="519"/>
      <c r="J29" s="20"/>
      <c r="K29" s="20"/>
    </row>
    <row r="30" spans="1:11" ht="21.75" customHeight="1">
      <c r="A30" s="503"/>
      <c r="B30" s="497"/>
      <c r="C30" s="395"/>
      <c r="D30" s="395"/>
      <c r="E30" s="423"/>
      <c r="F30" s="423"/>
      <c r="G30" s="423"/>
      <c r="H30" s="520"/>
      <c r="I30" s="521"/>
      <c r="J30" s="20"/>
      <c r="K30" s="20"/>
    </row>
    <row r="31" spans="1:11" ht="21.75" customHeight="1">
      <c r="A31" s="503"/>
      <c r="B31" s="463" t="s">
        <v>665</v>
      </c>
      <c r="C31" s="505"/>
      <c r="D31" s="506"/>
      <c r="E31" s="513"/>
      <c r="F31" s="514"/>
      <c r="G31" s="515"/>
      <c r="H31" s="498" t="s">
        <v>126</v>
      </c>
      <c r="I31" s="498"/>
      <c r="J31" s="20" t="s">
        <v>25</v>
      </c>
      <c r="K31" s="20" t="s">
        <v>26</v>
      </c>
    </row>
    <row r="32" spans="1:11" ht="21.75" customHeight="1">
      <c r="A32" s="503"/>
      <c r="B32" s="507"/>
      <c r="C32" s="508"/>
      <c r="D32" s="509"/>
      <c r="E32" s="526" t="s">
        <v>539</v>
      </c>
      <c r="F32" s="423"/>
      <c r="G32" s="423"/>
      <c r="H32" s="527" t="s">
        <v>345</v>
      </c>
      <c r="I32" s="506"/>
      <c r="J32" s="498"/>
      <c r="K32" s="524"/>
    </row>
    <row r="33" spans="1:11" ht="21.75" customHeight="1">
      <c r="A33" s="504"/>
      <c r="B33" s="510"/>
      <c r="C33" s="511"/>
      <c r="D33" s="512"/>
      <c r="E33" s="423"/>
      <c r="F33" s="423"/>
      <c r="G33" s="423"/>
      <c r="H33" s="510"/>
      <c r="I33" s="512"/>
      <c r="J33" s="498"/>
      <c r="K33" s="525"/>
    </row>
    <row r="34" spans="1:11" ht="21.75" customHeight="1">
      <c r="A34" s="499">
        <v>17</v>
      </c>
      <c r="B34" s="497" t="s">
        <v>129</v>
      </c>
      <c r="C34" s="395"/>
      <c r="D34" s="395"/>
      <c r="E34" s="395"/>
      <c r="F34" s="395"/>
      <c r="G34" s="395"/>
      <c r="H34" s="518" t="s">
        <v>350</v>
      </c>
      <c r="I34" s="522"/>
      <c r="J34" s="522"/>
      <c r="K34" s="519"/>
    </row>
    <row r="35" spans="1:11" ht="21.75" customHeight="1">
      <c r="A35" s="501"/>
      <c r="B35" s="497"/>
      <c r="C35" s="395"/>
      <c r="D35" s="395"/>
      <c r="E35" s="395"/>
      <c r="F35" s="395"/>
      <c r="G35" s="395"/>
      <c r="H35" s="520"/>
      <c r="I35" s="523"/>
      <c r="J35" s="523"/>
      <c r="K35" s="521"/>
    </row>
  </sheetData>
  <sheetProtection/>
  <mergeCells count="56">
    <mergeCell ref="B20:F20"/>
    <mergeCell ref="H27:I28"/>
    <mergeCell ref="H29:I30"/>
    <mergeCell ref="H34:K35"/>
    <mergeCell ref="K32:K33"/>
    <mergeCell ref="E26:G26"/>
    <mergeCell ref="H31:I31"/>
    <mergeCell ref="E32:G33"/>
    <mergeCell ref="H32:I33"/>
    <mergeCell ref="G20:K20"/>
    <mergeCell ref="A21:A24"/>
    <mergeCell ref="A25:A33"/>
    <mergeCell ref="A34:A35"/>
    <mergeCell ref="J32:J33"/>
    <mergeCell ref="B31:D33"/>
    <mergeCell ref="B34:G35"/>
    <mergeCell ref="E31:G31"/>
    <mergeCell ref="B26:D30"/>
    <mergeCell ref="E27:G28"/>
    <mergeCell ref="E29:G30"/>
    <mergeCell ref="G7:K8"/>
    <mergeCell ref="B13:E14"/>
    <mergeCell ref="I9:K9"/>
    <mergeCell ref="G9:H9"/>
    <mergeCell ref="G10:H10"/>
    <mergeCell ref="I10:K10"/>
    <mergeCell ref="I11:K11"/>
    <mergeCell ref="I12:K12"/>
    <mergeCell ref="B7:F9"/>
    <mergeCell ref="B10:F10"/>
    <mergeCell ref="J2:J3"/>
    <mergeCell ref="K2:K3"/>
    <mergeCell ref="B5:E5"/>
    <mergeCell ref="B6:E6"/>
    <mergeCell ref="B2:E3"/>
    <mergeCell ref="B4:E4"/>
    <mergeCell ref="F2:F3"/>
    <mergeCell ref="G2:I2"/>
    <mergeCell ref="G11:H11"/>
    <mergeCell ref="G12:H12"/>
    <mergeCell ref="B17:E17"/>
    <mergeCell ref="B15:E15"/>
    <mergeCell ref="B11:F11"/>
    <mergeCell ref="B12:F12"/>
    <mergeCell ref="B18:K19"/>
    <mergeCell ref="F13:F14"/>
    <mergeCell ref="G13:I13"/>
    <mergeCell ref="J13:J14"/>
    <mergeCell ref="K13:K14"/>
    <mergeCell ref="B16:E16"/>
    <mergeCell ref="B25:K25"/>
    <mergeCell ref="G23:K23"/>
    <mergeCell ref="G24:K24"/>
    <mergeCell ref="B21:F24"/>
    <mergeCell ref="G21:K21"/>
    <mergeCell ref="G22:K22"/>
  </mergeCells>
  <printOptions horizontalCentered="1" verticalCentered="1"/>
  <pageMargins left="0.25" right="0.2" top="0.34" bottom="0.47" header="0.3" footer="0.2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8">
      <selection activeCell="M1" sqref="M1:M16384"/>
    </sheetView>
  </sheetViews>
  <sheetFormatPr defaultColWidth="9.140625" defaultRowHeight="12.75"/>
  <cols>
    <col min="1" max="1" width="7.7109375" style="0" customWidth="1"/>
    <col min="2" max="5" width="6.7109375" style="0" customWidth="1"/>
    <col min="6" max="8" width="9.7109375" style="0" customWidth="1"/>
    <col min="9" max="11" width="12.7109375" style="0" customWidth="1"/>
  </cols>
  <sheetData>
    <row r="1" spans="1:11" ht="30" customHeight="1">
      <c r="A1" s="389">
        <v>18</v>
      </c>
      <c r="B1" s="528" t="s">
        <v>751</v>
      </c>
      <c r="C1" s="529"/>
      <c r="D1" s="529"/>
      <c r="E1" s="529"/>
      <c r="F1" s="529"/>
      <c r="G1" s="529"/>
      <c r="H1" s="529"/>
      <c r="I1" s="529"/>
      <c r="J1" s="529"/>
      <c r="K1" s="530"/>
    </row>
    <row r="2" spans="1:11" ht="24.75" customHeight="1">
      <c r="A2" s="390"/>
      <c r="B2" s="353" t="s">
        <v>752</v>
      </c>
      <c r="C2" s="409"/>
      <c r="D2" s="409"/>
      <c r="E2" s="409"/>
      <c r="F2" s="409"/>
      <c r="G2" s="409"/>
      <c r="H2" s="409"/>
      <c r="I2" s="409"/>
      <c r="J2" s="409"/>
      <c r="K2" s="410"/>
    </row>
    <row r="3" spans="1:11" ht="24.75" customHeight="1">
      <c r="A3" s="391"/>
      <c r="B3" s="411"/>
      <c r="C3" s="412"/>
      <c r="D3" s="412"/>
      <c r="E3" s="412"/>
      <c r="F3" s="412"/>
      <c r="G3" s="412"/>
      <c r="H3" s="412"/>
      <c r="I3" s="412"/>
      <c r="J3" s="412"/>
      <c r="K3" s="413"/>
    </row>
    <row r="4" spans="1:11" ht="15">
      <c r="A4" s="499"/>
      <c r="B4" s="532" t="s">
        <v>487</v>
      </c>
      <c r="C4" s="532"/>
      <c r="D4" s="532"/>
      <c r="E4" s="532"/>
      <c r="F4" s="536"/>
      <c r="G4" s="536"/>
      <c r="H4" s="536"/>
      <c r="I4" s="423" t="s">
        <v>130</v>
      </c>
      <c r="J4" s="423"/>
      <c r="K4" s="423" t="s">
        <v>133</v>
      </c>
    </row>
    <row r="5" spans="1:11" ht="30">
      <c r="A5" s="500"/>
      <c r="B5" s="532"/>
      <c r="C5" s="532"/>
      <c r="D5" s="532"/>
      <c r="E5" s="532"/>
      <c r="F5" s="536"/>
      <c r="G5" s="536"/>
      <c r="H5" s="536"/>
      <c r="I5" s="33" t="s">
        <v>131</v>
      </c>
      <c r="J5" s="33" t="s">
        <v>132</v>
      </c>
      <c r="K5" s="423"/>
    </row>
    <row r="6" spans="1:11" ht="24.75" customHeight="1">
      <c r="A6" s="500"/>
      <c r="B6" s="532"/>
      <c r="C6" s="532"/>
      <c r="D6" s="532"/>
      <c r="E6" s="532"/>
      <c r="F6" s="392" t="s">
        <v>134</v>
      </c>
      <c r="G6" s="392"/>
      <c r="H6" s="392"/>
      <c r="I6" s="23">
        <f>66006823-4424096</f>
        <v>61582727</v>
      </c>
      <c r="J6" s="20"/>
      <c r="K6" s="16"/>
    </row>
    <row r="7" spans="1:11" ht="24.75" customHeight="1">
      <c r="A7" s="500"/>
      <c r="B7" s="532"/>
      <c r="C7" s="532"/>
      <c r="D7" s="532"/>
      <c r="E7" s="532"/>
      <c r="F7" s="392" t="s">
        <v>135</v>
      </c>
      <c r="G7" s="392"/>
      <c r="H7" s="392"/>
      <c r="I7" s="23">
        <v>4294552</v>
      </c>
      <c r="J7" s="20"/>
      <c r="K7" s="16"/>
    </row>
    <row r="8" spans="1:11" ht="24.75" customHeight="1">
      <c r="A8" s="500"/>
      <c r="B8" s="532"/>
      <c r="C8" s="532"/>
      <c r="D8" s="532"/>
      <c r="E8" s="532"/>
      <c r="F8" s="392" t="s">
        <v>136</v>
      </c>
      <c r="G8" s="392"/>
      <c r="H8" s="392"/>
      <c r="I8" s="278">
        <v>183400</v>
      </c>
      <c r="J8" s="20"/>
      <c r="K8" s="16"/>
    </row>
    <row r="9" spans="1:11" ht="24.75" customHeight="1">
      <c r="A9" s="500"/>
      <c r="B9" s="532"/>
      <c r="C9" s="532"/>
      <c r="D9" s="532"/>
      <c r="E9" s="532"/>
      <c r="F9" s="392" t="s">
        <v>137</v>
      </c>
      <c r="G9" s="392"/>
      <c r="H9" s="392"/>
      <c r="I9" s="278"/>
      <c r="J9" s="20"/>
      <c r="K9" s="16"/>
    </row>
    <row r="10" spans="1:11" ht="24.75" customHeight="1">
      <c r="A10" s="500"/>
      <c r="B10" s="532"/>
      <c r="C10" s="532"/>
      <c r="D10" s="532"/>
      <c r="E10" s="532"/>
      <c r="F10" s="392" t="s">
        <v>138</v>
      </c>
      <c r="G10" s="392"/>
      <c r="H10" s="392"/>
      <c r="I10" s="23">
        <v>199600</v>
      </c>
      <c r="J10" s="20"/>
      <c r="K10" s="16"/>
    </row>
    <row r="11" spans="1:11" ht="24.75" customHeight="1">
      <c r="A11" s="500"/>
      <c r="B11" s="532"/>
      <c r="C11" s="532"/>
      <c r="D11" s="532"/>
      <c r="E11" s="532"/>
      <c r="F11" s="392" t="s">
        <v>139</v>
      </c>
      <c r="G11" s="392"/>
      <c r="H11" s="392"/>
      <c r="I11" s="278">
        <v>50182</v>
      </c>
      <c r="J11" s="20"/>
      <c r="K11" s="16"/>
    </row>
    <row r="12" spans="1:11" ht="30" customHeight="1">
      <c r="A12" s="500"/>
      <c r="B12" s="532"/>
      <c r="C12" s="532"/>
      <c r="D12" s="532"/>
      <c r="E12" s="532"/>
      <c r="F12" s="395" t="s">
        <v>140</v>
      </c>
      <c r="G12" s="395"/>
      <c r="H12" s="395"/>
      <c r="I12" s="278"/>
      <c r="J12" s="20"/>
      <c r="K12" s="16"/>
    </row>
    <row r="13" spans="1:11" ht="24.75" customHeight="1">
      <c r="A13" s="500"/>
      <c r="B13" s="532"/>
      <c r="C13" s="532"/>
      <c r="D13" s="532"/>
      <c r="E13" s="532"/>
      <c r="F13" s="392" t="s">
        <v>141</v>
      </c>
      <c r="G13" s="392"/>
      <c r="H13" s="392"/>
      <c r="I13" s="278">
        <v>1880688</v>
      </c>
      <c r="J13" s="20"/>
      <c r="K13" s="16"/>
    </row>
    <row r="14" spans="1:11" ht="24.75" customHeight="1">
      <c r="A14" s="500"/>
      <c r="B14" s="532"/>
      <c r="C14" s="532"/>
      <c r="D14" s="532"/>
      <c r="E14" s="532"/>
      <c r="F14" s="392" t="s">
        <v>142</v>
      </c>
      <c r="G14" s="392"/>
      <c r="H14" s="392"/>
      <c r="I14" s="278">
        <v>32010</v>
      </c>
      <c r="J14" s="20"/>
      <c r="K14" s="16"/>
    </row>
    <row r="15" spans="1:11" ht="24.75" customHeight="1">
      <c r="A15" s="500"/>
      <c r="B15" s="532"/>
      <c r="C15" s="532"/>
      <c r="D15" s="532"/>
      <c r="E15" s="532"/>
      <c r="F15" s="392" t="s">
        <v>143</v>
      </c>
      <c r="G15" s="392"/>
      <c r="H15" s="392"/>
      <c r="I15" s="23"/>
      <c r="J15" s="20"/>
      <c r="K15" s="16"/>
    </row>
    <row r="16" spans="1:11" ht="24.75" customHeight="1">
      <c r="A16" s="500"/>
      <c r="B16" s="532"/>
      <c r="C16" s="532"/>
      <c r="D16" s="532"/>
      <c r="E16" s="532"/>
      <c r="F16" s="392" t="s">
        <v>144</v>
      </c>
      <c r="G16" s="392"/>
      <c r="H16" s="392"/>
      <c r="I16" s="278">
        <v>35170</v>
      </c>
      <c r="J16" s="20"/>
      <c r="K16" s="16"/>
    </row>
    <row r="17" spans="1:11" ht="24.75" customHeight="1">
      <c r="A17" s="500"/>
      <c r="B17" s="532"/>
      <c r="C17" s="532"/>
      <c r="D17" s="532"/>
      <c r="E17" s="532"/>
      <c r="F17" s="392" t="s">
        <v>145</v>
      </c>
      <c r="G17" s="392"/>
      <c r="H17" s="392"/>
      <c r="I17" s="278">
        <f>38250+14175+21400</f>
        <v>73825</v>
      </c>
      <c r="J17" s="20"/>
      <c r="K17" s="16"/>
    </row>
    <row r="18" spans="1:11" ht="30" customHeight="1">
      <c r="A18" s="501"/>
      <c r="B18" s="532"/>
      <c r="C18" s="532"/>
      <c r="D18" s="532"/>
      <c r="E18" s="532"/>
      <c r="F18" s="392" t="s">
        <v>347</v>
      </c>
      <c r="G18" s="392"/>
      <c r="H18" s="392"/>
      <c r="I18" s="23">
        <f>SUM(I6:I17)</f>
        <v>68332154</v>
      </c>
      <c r="J18" s="19"/>
      <c r="K18" s="16"/>
    </row>
    <row r="19" spans="1:11" ht="15">
      <c r="A19" s="499"/>
      <c r="B19" s="532" t="s">
        <v>146</v>
      </c>
      <c r="C19" s="532"/>
      <c r="D19" s="532"/>
      <c r="E19" s="532"/>
      <c r="F19" s="534"/>
      <c r="G19" s="534"/>
      <c r="H19" s="534"/>
      <c r="I19" s="534" t="s">
        <v>130</v>
      </c>
      <c r="J19" s="534"/>
      <c r="K19" s="526" t="s">
        <v>133</v>
      </c>
    </row>
    <row r="20" spans="1:11" ht="30">
      <c r="A20" s="500"/>
      <c r="B20" s="532"/>
      <c r="C20" s="532"/>
      <c r="D20" s="532"/>
      <c r="E20" s="532"/>
      <c r="F20" s="534"/>
      <c r="G20" s="534"/>
      <c r="H20" s="534"/>
      <c r="I20" s="38" t="s">
        <v>131</v>
      </c>
      <c r="J20" s="38" t="s">
        <v>132</v>
      </c>
      <c r="K20" s="526"/>
    </row>
    <row r="21" spans="1:11" ht="24.75" customHeight="1">
      <c r="A21" s="500"/>
      <c r="B21" s="532"/>
      <c r="C21" s="532"/>
      <c r="D21" s="532"/>
      <c r="E21" s="532"/>
      <c r="F21" s="469" t="s">
        <v>147</v>
      </c>
      <c r="G21" s="469"/>
      <c r="H21" s="469"/>
      <c r="I21" s="23"/>
      <c r="J21" s="23"/>
      <c r="K21" s="23"/>
    </row>
    <row r="22" spans="1:11" ht="24.75" customHeight="1">
      <c r="A22" s="500"/>
      <c r="B22" s="532"/>
      <c r="C22" s="532"/>
      <c r="D22" s="532"/>
      <c r="E22" s="532"/>
      <c r="F22" s="469" t="s">
        <v>148</v>
      </c>
      <c r="G22" s="469"/>
      <c r="H22" s="469"/>
      <c r="I22" s="23"/>
      <c r="J22" s="23"/>
      <c r="K22" s="23"/>
    </row>
    <row r="23" spans="1:11" ht="24.75" customHeight="1">
      <c r="A23" s="500"/>
      <c r="B23" s="532"/>
      <c r="C23" s="532"/>
      <c r="D23" s="532"/>
      <c r="E23" s="532"/>
      <c r="F23" s="469" t="s">
        <v>149</v>
      </c>
      <c r="G23" s="469"/>
      <c r="H23" s="469"/>
      <c r="I23" s="23"/>
      <c r="J23" s="23"/>
      <c r="K23" s="23"/>
    </row>
    <row r="24" spans="1:11" ht="24.75" customHeight="1">
      <c r="A24" s="500"/>
      <c r="B24" s="532"/>
      <c r="C24" s="532"/>
      <c r="D24" s="532"/>
      <c r="E24" s="532"/>
      <c r="F24" s="469" t="s">
        <v>150</v>
      </c>
      <c r="G24" s="469"/>
      <c r="H24" s="469"/>
      <c r="I24" s="23">
        <v>14010</v>
      </c>
      <c r="J24" s="23"/>
      <c r="K24" s="23"/>
    </row>
    <row r="25" spans="1:11" ht="30" customHeight="1">
      <c r="A25" s="500"/>
      <c r="B25" s="532"/>
      <c r="C25" s="532"/>
      <c r="D25" s="532"/>
      <c r="E25" s="532"/>
      <c r="F25" s="469" t="s">
        <v>348</v>
      </c>
      <c r="G25" s="469"/>
      <c r="H25" s="469"/>
      <c r="I25" s="23">
        <f>I21+I22+I23+I24</f>
        <v>14010</v>
      </c>
      <c r="J25" s="19"/>
      <c r="K25" s="23"/>
    </row>
    <row r="26" spans="1:11" ht="30" customHeight="1" thickBot="1">
      <c r="A26" s="531"/>
      <c r="B26" s="533"/>
      <c r="C26" s="533"/>
      <c r="D26" s="533"/>
      <c r="E26" s="533"/>
      <c r="F26" s="535" t="s">
        <v>346</v>
      </c>
      <c r="G26" s="535"/>
      <c r="H26" s="535"/>
      <c r="I26" s="116">
        <f>I18+I25</f>
        <v>68346164</v>
      </c>
      <c r="J26" s="44"/>
      <c r="K26" s="40"/>
    </row>
    <row r="27" spans="1:11" ht="15.75" thickTop="1">
      <c r="A27" s="34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5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2:11" ht="15"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2:11" ht="15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2:11" ht="15"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2:11" ht="15"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2:11" ht="15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15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15"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5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15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2:11" ht="15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5"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2:11" ht="15"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2:11" ht="15"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15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15"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2:11" ht="15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2:11" ht="15"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2:11" ht="15"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2:11" ht="15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2:11" ht="15"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1" ht="15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ht="15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15">
      <c r="B51" s="39"/>
      <c r="C51" s="39"/>
      <c r="D51" s="39"/>
      <c r="E51" s="39"/>
      <c r="F51" s="39"/>
      <c r="G51" s="39"/>
      <c r="H51" s="39"/>
      <c r="I51" s="39"/>
      <c r="J51" s="39"/>
      <c r="K51" s="39"/>
    </row>
  </sheetData>
  <sheetProtection/>
  <mergeCells count="32">
    <mergeCell ref="F25:H25"/>
    <mergeCell ref="F21:H21"/>
    <mergeCell ref="F17:H17"/>
    <mergeCell ref="K19:K20"/>
    <mergeCell ref="I19:J19"/>
    <mergeCell ref="F18:H18"/>
    <mergeCell ref="F11:H11"/>
    <mergeCell ref="F16:H16"/>
    <mergeCell ref="F14:H14"/>
    <mergeCell ref="F12:H12"/>
    <mergeCell ref="F13:H13"/>
    <mergeCell ref="F4:H5"/>
    <mergeCell ref="A19:A26"/>
    <mergeCell ref="A4:A18"/>
    <mergeCell ref="B19:E26"/>
    <mergeCell ref="F19:H20"/>
    <mergeCell ref="F22:H22"/>
    <mergeCell ref="F23:H23"/>
    <mergeCell ref="F26:H26"/>
    <mergeCell ref="B4:E18"/>
    <mergeCell ref="F6:H6"/>
    <mergeCell ref="F24:H24"/>
    <mergeCell ref="A1:A3"/>
    <mergeCell ref="F15:H15"/>
    <mergeCell ref="F7:H7"/>
    <mergeCell ref="F8:H8"/>
    <mergeCell ref="F9:H9"/>
    <mergeCell ref="F10:H10"/>
    <mergeCell ref="B1:K1"/>
    <mergeCell ref="B2:K3"/>
    <mergeCell ref="K4:K5"/>
    <mergeCell ref="I4:J4"/>
  </mergeCells>
  <printOptions horizontalCentered="1" verticalCentered="1"/>
  <pageMargins left="0.24" right="0.2" top="0.32" bottom="0.5" header="0.28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7.7109375" style="0" customWidth="1"/>
    <col min="2" max="5" width="10.7109375" style="0" customWidth="1"/>
    <col min="6" max="8" width="17.7109375" style="0" customWidth="1"/>
  </cols>
  <sheetData>
    <row r="1" spans="1:8" ht="16.5" customHeight="1">
      <c r="A1" s="542" t="s">
        <v>151</v>
      </c>
      <c r="B1" s="542"/>
      <c r="C1" s="542"/>
      <c r="D1" s="542"/>
      <c r="E1" s="542"/>
      <c r="F1" s="542"/>
      <c r="G1" s="542"/>
      <c r="H1" s="542"/>
    </row>
    <row r="2" spans="1:8" ht="21.75" customHeight="1">
      <c r="A2" s="543" t="s">
        <v>693</v>
      </c>
      <c r="B2" s="543"/>
      <c r="C2" s="543"/>
      <c r="D2" s="543"/>
      <c r="E2" s="543"/>
      <c r="F2" s="543"/>
      <c r="G2" s="543"/>
      <c r="H2" s="543"/>
    </row>
    <row r="3" spans="1:8" ht="30" customHeight="1">
      <c r="A3" s="544"/>
      <c r="B3" s="544"/>
      <c r="C3" s="544"/>
      <c r="D3" s="544"/>
      <c r="E3" s="544"/>
      <c r="F3" s="544"/>
      <c r="G3" s="544"/>
      <c r="H3" s="544"/>
    </row>
    <row r="4" spans="1:8" ht="18" customHeight="1">
      <c r="A4" s="545" t="s">
        <v>17</v>
      </c>
      <c r="B4" s="548"/>
      <c r="C4" s="548"/>
      <c r="D4" s="548"/>
      <c r="E4" s="548"/>
      <c r="F4" s="547" t="s">
        <v>152</v>
      </c>
      <c r="G4" s="547"/>
      <c r="H4" s="547"/>
    </row>
    <row r="5" spans="1:8" ht="49.5" customHeight="1">
      <c r="A5" s="546"/>
      <c r="B5" s="548"/>
      <c r="C5" s="548"/>
      <c r="D5" s="548"/>
      <c r="E5" s="548"/>
      <c r="F5" s="300" t="s">
        <v>330</v>
      </c>
      <c r="G5" s="266" t="s">
        <v>349</v>
      </c>
      <c r="H5" s="266" t="s">
        <v>153</v>
      </c>
    </row>
    <row r="6" spans="1:8" ht="18" customHeight="1">
      <c r="A6" s="301" t="s">
        <v>176</v>
      </c>
      <c r="B6" s="538" t="s">
        <v>154</v>
      </c>
      <c r="C6" s="538"/>
      <c r="D6" s="538"/>
      <c r="E6" s="538"/>
      <c r="F6" s="277">
        <v>5000000</v>
      </c>
      <c r="G6" s="277"/>
      <c r="H6" s="277">
        <f>SUM(F6:G6)</f>
        <v>5000000</v>
      </c>
    </row>
    <row r="7" spans="1:8" ht="18" customHeight="1">
      <c r="A7" s="301" t="s">
        <v>177</v>
      </c>
      <c r="B7" s="538" t="s">
        <v>155</v>
      </c>
      <c r="C7" s="538"/>
      <c r="D7" s="538"/>
      <c r="E7" s="538"/>
      <c r="F7" s="307">
        <v>87938</v>
      </c>
      <c r="G7" s="277"/>
      <c r="H7" s="277">
        <f>SUM(F7:G7)</f>
        <v>87938</v>
      </c>
    </row>
    <row r="8" spans="1:8" ht="16.5" customHeight="1">
      <c r="A8" s="301" t="s">
        <v>178</v>
      </c>
      <c r="B8" s="538" t="s">
        <v>156</v>
      </c>
      <c r="C8" s="538"/>
      <c r="D8" s="538"/>
      <c r="E8" s="538"/>
      <c r="F8" s="307"/>
      <c r="G8" s="277"/>
      <c r="H8" s="277"/>
    </row>
    <row r="9" spans="1:8" ht="18" customHeight="1">
      <c r="A9" s="301"/>
      <c r="B9" s="537" t="s">
        <v>247</v>
      </c>
      <c r="C9" s="537"/>
      <c r="D9" s="537"/>
      <c r="E9" s="537"/>
      <c r="F9" s="307">
        <f>36651295+5360144+59550</f>
        <v>42070989</v>
      </c>
      <c r="G9" s="277"/>
      <c r="H9" s="277">
        <f>SUM(F9:G9)</f>
        <v>42070989</v>
      </c>
    </row>
    <row r="10" spans="1:8" ht="18" customHeight="1">
      <c r="A10" s="301"/>
      <c r="B10" s="541" t="s">
        <v>331</v>
      </c>
      <c r="C10" s="541"/>
      <c r="D10" s="541"/>
      <c r="E10" s="541"/>
      <c r="F10" s="307">
        <v>185664</v>
      </c>
      <c r="G10" s="277"/>
      <c r="H10" s="277">
        <f>SUM(F10:G10)</f>
        <v>185664</v>
      </c>
    </row>
    <row r="11" spans="1:8" ht="18" customHeight="1">
      <c r="A11" s="301"/>
      <c r="B11" s="537" t="s">
        <v>248</v>
      </c>
      <c r="C11" s="537"/>
      <c r="D11" s="537"/>
      <c r="E11" s="537"/>
      <c r="F11" s="307"/>
      <c r="G11" s="277"/>
      <c r="H11" s="277"/>
    </row>
    <row r="12" spans="1:8" ht="18" customHeight="1">
      <c r="A12" s="301"/>
      <c r="B12" s="537" t="s">
        <v>249</v>
      </c>
      <c r="C12" s="537"/>
      <c r="D12" s="537"/>
      <c r="E12" s="537"/>
      <c r="F12" s="307"/>
      <c r="G12" s="277"/>
      <c r="H12" s="277"/>
    </row>
    <row r="13" spans="1:8" ht="16.5" customHeight="1">
      <c r="A13" s="301" t="s">
        <v>179</v>
      </c>
      <c r="B13" s="538" t="s">
        <v>157</v>
      </c>
      <c r="C13" s="538"/>
      <c r="D13" s="538"/>
      <c r="E13" s="538"/>
      <c r="F13" s="307"/>
      <c r="G13" s="277"/>
      <c r="H13" s="277"/>
    </row>
    <row r="14" spans="1:8" ht="17.25" customHeight="1">
      <c r="A14" s="301"/>
      <c r="B14" s="537" t="s">
        <v>250</v>
      </c>
      <c r="C14" s="537"/>
      <c r="D14" s="537"/>
      <c r="E14" s="537"/>
      <c r="F14" s="307">
        <f>180482+101739+101361+4650</f>
        <v>388232</v>
      </c>
      <c r="G14" s="277"/>
      <c r="H14" s="277">
        <f>SUM(F14:G14)</f>
        <v>388232</v>
      </c>
    </row>
    <row r="15" spans="1:8" ht="17.25" customHeight="1">
      <c r="A15" s="301"/>
      <c r="B15" s="537" t="s">
        <v>251</v>
      </c>
      <c r="C15" s="537"/>
      <c r="D15" s="537"/>
      <c r="E15" s="537"/>
      <c r="F15" s="307"/>
      <c r="G15" s="277"/>
      <c r="H15" s="277"/>
    </row>
    <row r="16" spans="1:8" ht="17.25" customHeight="1">
      <c r="A16" s="301"/>
      <c r="B16" s="537" t="s">
        <v>252</v>
      </c>
      <c r="C16" s="537"/>
      <c r="D16" s="537"/>
      <c r="E16" s="537"/>
      <c r="F16" s="307"/>
      <c r="G16" s="277"/>
      <c r="H16" s="277"/>
    </row>
    <row r="17" spans="1:8" ht="17.25" customHeight="1">
      <c r="A17" s="301"/>
      <c r="B17" s="537" t="s">
        <v>253</v>
      </c>
      <c r="C17" s="537"/>
      <c r="D17" s="537"/>
      <c r="E17" s="537"/>
      <c r="F17" s="307"/>
      <c r="G17" s="277"/>
      <c r="H17" s="277"/>
    </row>
    <row r="18" spans="1:8" ht="17.25" customHeight="1">
      <c r="A18" s="301"/>
      <c r="B18" s="537" t="s">
        <v>249</v>
      </c>
      <c r="C18" s="537"/>
      <c r="D18" s="537"/>
      <c r="E18" s="537"/>
      <c r="F18" s="307"/>
      <c r="G18" s="277"/>
      <c r="H18" s="277"/>
    </row>
    <row r="19" spans="1:8" ht="16.5" customHeight="1">
      <c r="A19" s="301" t="s">
        <v>180</v>
      </c>
      <c r="B19" s="538" t="s">
        <v>158</v>
      </c>
      <c r="C19" s="538"/>
      <c r="D19" s="538"/>
      <c r="E19" s="538"/>
      <c r="F19" s="307"/>
      <c r="G19" s="277"/>
      <c r="H19" s="277"/>
    </row>
    <row r="20" spans="1:8" ht="18" customHeight="1">
      <c r="A20" s="301"/>
      <c r="B20" s="537" t="s">
        <v>254</v>
      </c>
      <c r="C20" s="537"/>
      <c r="D20" s="537"/>
      <c r="E20" s="537"/>
      <c r="F20" s="307">
        <v>1217920</v>
      </c>
      <c r="G20" s="277"/>
      <c r="H20" s="277">
        <f aca="true" t="shared" si="0" ref="H20:H25">SUM(F20:G20)</f>
        <v>1217920</v>
      </c>
    </row>
    <row r="21" spans="1:8" ht="18" customHeight="1">
      <c r="A21" s="301"/>
      <c r="B21" s="537" t="s">
        <v>255</v>
      </c>
      <c r="C21" s="537"/>
      <c r="D21" s="537"/>
      <c r="E21" s="537"/>
      <c r="F21" s="307">
        <f>29228+23068</f>
        <v>52296</v>
      </c>
      <c r="G21" s="277"/>
      <c r="H21" s="277">
        <f t="shared" si="0"/>
        <v>52296</v>
      </c>
    </row>
    <row r="22" spans="1:14" ht="18" customHeight="1">
      <c r="A22" s="301"/>
      <c r="B22" s="537" t="s">
        <v>256</v>
      </c>
      <c r="C22" s="537"/>
      <c r="D22" s="537"/>
      <c r="E22" s="537"/>
      <c r="F22" s="307"/>
      <c r="G22" s="277"/>
      <c r="H22" s="277"/>
      <c r="M22" s="272"/>
      <c r="N22" s="272"/>
    </row>
    <row r="23" spans="1:8" ht="18" customHeight="1">
      <c r="A23" s="301"/>
      <c r="B23" s="537" t="s">
        <v>257</v>
      </c>
      <c r="C23" s="537"/>
      <c r="D23" s="537"/>
      <c r="E23" s="537"/>
      <c r="F23" s="307">
        <v>170826</v>
      </c>
      <c r="G23" s="277"/>
      <c r="H23" s="277">
        <f t="shared" si="0"/>
        <v>170826</v>
      </c>
    </row>
    <row r="24" spans="1:8" ht="18" customHeight="1">
      <c r="A24" s="301"/>
      <c r="B24" s="537" t="s">
        <v>258</v>
      </c>
      <c r="C24" s="537"/>
      <c r="D24" s="537"/>
      <c r="E24" s="537"/>
      <c r="F24" s="307"/>
      <c r="G24" s="277"/>
      <c r="H24" s="277"/>
    </row>
    <row r="25" spans="1:8" ht="18" customHeight="1">
      <c r="A25" s="301"/>
      <c r="B25" s="537" t="s">
        <v>259</v>
      </c>
      <c r="C25" s="537"/>
      <c r="D25" s="537"/>
      <c r="E25" s="537"/>
      <c r="F25" s="307">
        <f>868324+1914303</f>
        <v>2782627</v>
      </c>
      <c r="G25" s="277"/>
      <c r="H25" s="277">
        <f t="shared" si="0"/>
        <v>2782627</v>
      </c>
    </row>
    <row r="26" spans="1:8" ht="18" customHeight="1">
      <c r="A26" s="301"/>
      <c r="B26" s="537" t="s">
        <v>249</v>
      </c>
      <c r="C26" s="537"/>
      <c r="D26" s="537"/>
      <c r="E26" s="537"/>
      <c r="F26" s="307"/>
      <c r="G26" s="277"/>
      <c r="H26" s="277"/>
    </row>
    <row r="27" spans="1:8" ht="18" customHeight="1">
      <c r="A27" s="301" t="s">
        <v>181</v>
      </c>
      <c r="B27" s="538" t="s">
        <v>159</v>
      </c>
      <c r="C27" s="538"/>
      <c r="D27" s="538"/>
      <c r="E27" s="538"/>
      <c r="F27" s="307"/>
      <c r="G27" s="277"/>
      <c r="H27" s="277"/>
    </row>
    <row r="28" spans="1:8" ht="18" customHeight="1">
      <c r="A28" s="301" t="s">
        <v>182</v>
      </c>
      <c r="B28" s="538" t="s">
        <v>160</v>
      </c>
      <c r="C28" s="538"/>
      <c r="D28" s="538"/>
      <c r="E28" s="538"/>
      <c r="F28" s="307"/>
      <c r="G28" s="277"/>
      <c r="H28" s="277"/>
    </row>
    <row r="29" spans="1:8" ht="18" customHeight="1">
      <c r="A29" s="301" t="s">
        <v>183</v>
      </c>
      <c r="B29" s="538" t="s">
        <v>161</v>
      </c>
      <c r="C29" s="538"/>
      <c r="D29" s="538"/>
      <c r="E29" s="538"/>
      <c r="F29" s="307">
        <v>1733241</v>
      </c>
      <c r="G29" s="277"/>
      <c r="H29" s="277">
        <f>SUM(F29:G29)</f>
        <v>1733241</v>
      </c>
    </row>
    <row r="30" spans="1:8" ht="18" customHeight="1">
      <c r="A30" s="301" t="s">
        <v>184</v>
      </c>
      <c r="B30" s="538" t="s">
        <v>162</v>
      </c>
      <c r="C30" s="538"/>
      <c r="D30" s="538"/>
      <c r="E30" s="538"/>
      <c r="F30" s="307">
        <v>752945</v>
      </c>
      <c r="G30" s="277"/>
      <c r="H30" s="277">
        <f>SUM(F30:G30)</f>
        <v>752945</v>
      </c>
    </row>
    <row r="31" spans="1:8" ht="18" customHeight="1">
      <c r="A31" s="301" t="s">
        <v>185</v>
      </c>
      <c r="B31" s="538" t="s">
        <v>163</v>
      </c>
      <c r="C31" s="538"/>
      <c r="D31" s="538"/>
      <c r="E31" s="538"/>
      <c r="F31" s="307">
        <v>653242</v>
      </c>
      <c r="G31" s="277"/>
      <c r="H31" s="277">
        <f>SUM(F31:G31)</f>
        <v>653242</v>
      </c>
    </row>
    <row r="32" spans="1:8" ht="18" customHeight="1">
      <c r="A32" s="301" t="s">
        <v>186</v>
      </c>
      <c r="B32" s="538" t="s">
        <v>164</v>
      </c>
      <c r="C32" s="538"/>
      <c r="D32" s="538"/>
      <c r="E32" s="538"/>
      <c r="F32" s="307">
        <f>16180+79642</f>
        <v>95822</v>
      </c>
      <c r="G32" s="277"/>
      <c r="H32" s="277">
        <f>SUM(F32:G32)</f>
        <v>95822</v>
      </c>
    </row>
    <row r="33" spans="1:8" ht="18" customHeight="1">
      <c r="A33" s="301" t="s">
        <v>187</v>
      </c>
      <c r="B33" s="538" t="s">
        <v>165</v>
      </c>
      <c r="C33" s="538"/>
      <c r="D33" s="538"/>
      <c r="E33" s="538"/>
      <c r="F33" s="307"/>
      <c r="G33" s="277"/>
      <c r="H33" s="277"/>
    </row>
    <row r="34" spans="1:8" ht="18" customHeight="1">
      <c r="A34" s="301" t="s">
        <v>188</v>
      </c>
      <c r="B34" s="538" t="s">
        <v>166</v>
      </c>
      <c r="C34" s="538"/>
      <c r="D34" s="538"/>
      <c r="E34" s="538"/>
      <c r="F34" s="307"/>
      <c r="G34" s="277"/>
      <c r="H34" s="277"/>
    </row>
    <row r="35" spans="1:8" ht="16.5" customHeight="1">
      <c r="A35" s="301"/>
      <c r="B35" s="537" t="s">
        <v>260</v>
      </c>
      <c r="C35" s="537"/>
      <c r="D35" s="537"/>
      <c r="E35" s="537"/>
      <c r="F35" s="307"/>
      <c r="G35" s="277"/>
      <c r="H35" s="277"/>
    </row>
    <row r="36" spans="1:8" ht="16.5" customHeight="1">
      <c r="A36" s="301"/>
      <c r="B36" s="537" t="s">
        <v>261</v>
      </c>
      <c r="C36" s="537"/>
      <c r="D36" s="537"/>
      <c r="E36" s="537"/>
      <c r="F36" s="307"/>
      <c r="G36" s="277"/>
      <c r="H36" s="277"/>
    </row>
    <row r="37" spans="1:8" ht="16.5" customHeight="1">
      <c r="A37" s="301"/>
      <c r="B37" s="537" t="s">
        <v>262</v>
      </c>
      <c r="C37" s="537"/>
      <c r="D37" s="537"/>
      <c r="E37" s="537"/>
      <c r="F37" s="307">
        <v>2045101</v>
      </c>
      <c r="G37" s="277"/>
      <c r="H37" s="277">
        <f aca="true" t="shared" si="1" ref="H37:H45">SUM(F37:G37)</f>
        <v>2045101</v>
      </c>
    </row>
    <row r="38" spans="1:8" ht="16.5" customHeight="1">
      <c r="A38" s="301"/>
      <c r="B38" s="537" t="s">
        <v>263</v>
      </c>
      <c r="C38" s="537"/>
      <c r="D38" s="537"/>
      <c r="E38" s="537"/>
      <c r="F38" s="307">
        <f>2016169+493859+6131671</f>
        <v>8641699</v>
      </c>
      <c r="G38" s="277"/>
      <c r="H38" s="277">
        <f t="shared" si="1"/>
        <v>8641699</v>
      </c>
    </row>
    <row r="39" spans="1:8" ht="30" customHeight="1">
      <c r="A39" s="301" t="s">
        <v>189</v>
      </c>
      <c r="B39" s="539" t="s">
        <v>168</v>
      </c>
      <c r="C39" s="539"/>
      <c r="D39" s="539"/>
      <c r="E39" s="539"/>
      <c r="F39" s="307">
        <v>237480</v>
      </c>
      <c r="G39" s="277"/>
      <c r="H39" s="277">
        <f t="shared" si="1"/>
        <v>237480</v>
      </c>
    </row>
    <row r="40" spans="1:11" ht="30" customHeight="1">
      <c r="A40" s="301" t="s">
        <v>190</v>
      </c>
      <c r="B40" s="539" t="s">
        <v>169</v>
      </c>
      <c r="C40" s="539"/>
      <c r="D40" s="539"/>
      <c r="E40" s="539"/>
      <c r="F40" s="307"/>
      <c r="G40" s="277"/>
      <c r="H40" s="277"/>
      <c r="K40" s="81"/>
    </row>
    <row r="41" spans="1:8" ht="16.5" customHeight="1">
      <c r="A41" s="301" t="s">
        <v>191</v>
      </c>
      <c r="B41" s="538" t="s">
        <v>170</v>
      </c>
      <c r="C41" s="538"/>
      <c r="D41" s="538"/>
      <c r="E41" s="538"/>
      <c r="F41" s="307">
        <v>109982</v>
      </c>
      <c r="G41" s="277"/>
      <c r="H41" s="277">
        <f t="shared" si="1"/>
        <v>109982</v>
      </c>
    </row>
    <row r="42" spans="1:8" ht="16.5" customHeight="1">
      <c r="A42" s="301" t="s">
        <v>192</v>
      </c>
      <c r="B42" s="538" t="s">
        <v>171</v>
      </c>
      <c r="C42" s="538"/>
      <c r="D42" s="538"/>
      <c r="E42" s="538"/>
      <c r="F42" s="307">
        <v>197332</v>
      </c>
      <c r="G42" s="277"/>
      <c r="H42" s="277">
        <f t="shared" si="1"/>
        <v>197332</v>
      </c>
    </row>
    <row r="43" spans="1:8" ht="16.5" customHeight="1">
      <c r="A43" s="301" t="s">
        <v>188</v>
      </c>
      <c r="B43" s="538" t="s">
        <v>172</v>
      </c>
      <c r="C43" s="538"/>
      <c r="D43" s="538"/>
      <c r="E43" s="538"/>
      <c r="F43" s="307">
        <v>433710</v>
      </c>
      <c r="G43" s="277"/>
      <c r="H43" s="277">
        <f t="shared" si="1"/>
        <v>433710</v>
      </c>
    </row>
    <row r="44" spans="1:8" ht="16.5" customHeight="1">
      <c r="A44" s="301" t="s">
        <v>193</v>
      </c>
      <c r="B44" s="538" t="s">
        <v>173</v>
      </c>
      <c r="C44" s="538"/>
      <c r="D44" s="538"/>
      <c r="E44" s="538"/>
      <c r="F44" s="307">
        <v>95990</v>
      </c>
      <c r="G44" s="277"/>
      <c r="H44" s="277">
        <f t="shared" si="1"/>
        <v>95990</v>
      </c>
    </row>
    <row r="45" spans="1:8" ht="18" customHeight="1">
      <c r="A45" s="301" t="s">
        <v>194</v>
      </c>
      <c r="B45" s="538" t="s">
        <v>174</v>
      </c>
      <c r="C45" s="538"/>
      <c r="D45" s="538"/>
      <c r="E45" s="538"/>
      <c r="F45" s="307">
        <f>50000+21599+213732+683118+158619+62100+468271+20669+68147+19200+7250+13857+636258+3225+24916+10327+88598+53772+1524659+179250+32944+15720+153900</f>
        <v>4510131</v>
      </c>
      <c r="G45" s="277"/>
      <c r="H45" s="277">
        <f t="shared" si="1"/>
        <v>4510131</v>
      </c>
    </row>
    <row r="46" spans="1:8" ht="21.75" customHeight="1" thickBot="1">
      <c r="A46" s="302"/>
      <c r="B46" s="540" t="s">
        <v>175</v>
      </c>
      <c r="C46" s="540"/>
      <c r="D46" s="540"/>
      <c r="E46" s="540"/>
      <c r="F46" s="303">
        <f>SUM(F6:F45)</f>
        <v>71463167</v>
      </c>
      <c r="G46" s="303"/>
      <c r="H46" s="303">
        <f>SUM(H6:H45)</f>
        <v>71463167</v>
      </c>
    </row>
    <row r="47" spans="1:8" ht="13.5" thickTop="1">
      <c r="A47" s="36"/>
      <c r="B47" s="34"/>
      <c r="C47" s="34"/>
      <c r="D47" s="34"/>
      <c r="E47" s="34"/>
      <c r="F47" s="34"/>
      <c r="G47" s="34"/>
      <c r="H47" s="34"/>
    </row>
    <row r="48" spans="1:8" ht="12.75">
      <c r="A48" s="36"/>
      <c r="B48" s="34"/>
      <c r="C48" s="34"/>
      <c r="D48" s="34"/>
      <c r="E48" s="34"/>
      <c r="F48" s="34"/>
      <c r="G48" s="34"/>
      <c r="H48" s="34"/>
    </row>
    <row r="49" spans="1:8" ht="12.75">
      <c r="A49" s="34"/>
      <c r="B49" s="34"/>
      <c r="C49" s="34"/>
      <c r="D49" s="34"/>
      <c r="E49" s="34"/>
      <c r="F49" s="34"/>
      <c r="G49" s="34"/>
      <c r="H49" s="34"/>
    </row>
    <row r="50" spans="1:8" ht="12.75">
      <c r="A50" s="34"/>
      <c r="B50" s="34"/>
      <c r="C50" s="34"/>
      <c r="D50" s="34"/>
      <c r="E50" s="34"/>
      <c r="F50" s="34"/>
      <c r="G50" s="34"/>
      <c r="H50" s="34"/>
    </row>
    <row r="51" spans="1:8" ht="12.75">
      <c r="A51" s="34"/>
      <c r="B51" s="34"/>
      <c r="C51" s="34"/>
      <c r="D51" s="34"/>
      <c r="E51" s="34"/>
      <c r="F51" s="34"/>
      <c r="G51" s="34"/>
      <c r="H51" s="34"/>
    </row>
    <row r="52" spans="1:8" ht="12.75">
      <c r="A52" s="34"/>
      <c r="B52" s="34"/>
      <c r="C52" s="34"/>
      <c r="D52" s="34"/>
      <c r="E52" s="34"/>
      <c r="F52" s="34"/>
      <c r="G52" s="34"/>
      <c r="H52" s="34"/>
    </row>
    <row r="53" spans="1:8" ht="12.75">
      <c r="A53" s="34"/>
      <c r="B53" s="34"/>
      <c r="C53" s="34"/>
      <c r="D53" s="34"/>
      <c r="E53" s="34"/>
      <c r="F53" s="34"/>
      <c r="G53" s="34"/>
      <c r="H53" s="34"/>
    </row>
    <row r="54" spans="1:8" ht="12.75">
      <c r="A54" s="34"/>
      <c r="B54" s="34"/>
      <c r="C54" s="34"/>
      <c r="D54" s="34"/>
      <c r="E54" s="34"/>
      <c r="F54" s="34"/>
      <c r="G54" s="34"/>
      <c r="H54" s="34"/>
    </row>
    <row r="55" spans="1:8" ht="12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46">
    <mergeCell ref="A1:H1"/>
    <mergeCell ref="A2:H3"/>
    <mergeCell ref="B8:E8"/>
    <mergeCell ref="A4:A5"/>
    <mergeCell ref="B6:E6"/>
    <mergeCell ref="B7:E7"/>
    <mergeCell ref="F4:H4"/>
    <mergeCell ref="B4:E5"/>
    <mergeCell ref="B9:E9"/>
    <mergeCell ref="B10:E10"/>
    <mergeCell ref="B11:E11"/>
    <mergeCell ref="B12:E12"/>
    <mergeCell ref="B13:E13"/>
    <mergeCell ref="B14:E14"/>
    <mergeCell ref="B15:E15"/>
    <mergeCell ref="B24:E24"/>
    <mergeCell ref="B25:E25"/>
    <mergeCell ref="B26:E26"/>
    <mergeCell ref="B16:E16"/>
    <mergeCell ref="B17:E17"/>
    <mergeCell ref="B18:E18"/>
    <mergeCell ref="B19:E19"/>
    <mergeCell ref="B20:E20"/>
    <mergeCell ref="B21:E21"/>
    <mergeCell ref="B38:E38"/>
    <mergeCell ref="B46:E46"/>
    <mergeCell ref="B43:E43"/>
    <mergeCell ref="B44:E44"/>
    <mergeCell ref="B40:E40"/>
    <mergeCell ref="B41:E41"/>
    <mergeCell ref="B32:E32"/>
    <mergeCell ref="B33:E33"/>
    <mergeCell ref="B22:E22"/>
    <mergeCell ref="B23:E23"/>
    <mergeCell ref="B36:E36"/>
    <mergeCell ref="B34:E34"/>
    <mergeCell ref="B37:E37"/>
    <mergeCell ref="B35:E35"/>
    <mergeCell ref="B45:E45"/>
    <mergeCell ref="B42:E42"/>
    <mergeCell ref="B39:E39"/>
    <mergeCell ref="B27:E27"/>
    <mergeCell ref="B29:E29"/>
    <mergeCell ref="B28:E28"/>
    <mergeCell ref="B30:E30"/>
    <mergeCell ref="B31:E31"/>
  </mergeCells>
  <printOptions horizontalCentered="1" verticalCentered="1"/>
  <pageMargins left="0.24" right="0.24" top="0.16" bottom="0.23" header="0.2" footer="0.23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PageLayoutView="0" workbookViewId="0" topLeftCell="A1">
      <selection activeCell="Q27" sqref="Q27"/>
    </sheetView>
  </sheetViews>
  <sheetFormatPr defaultColWidth="9.140625" defaultRowHeight="12.75"/>
  <cols>
    <col min="1" max="1" width="7.7109375" style="0" customWidth="1"/>
    <col min="4" max="4" width="10.28125" style="0" bestFit="1" customWidth="1"/>
    <col min="6" max="6" width="10.57421875" style="0" customWidth="1"/>
    <col min="7" max="7" width="7.8515625" style="0" customWidth="1"/>
    <col min="8" max="8" width="8.57421875" style="0" customWidth="1"/>
    <col min="9" max="9" width="8.421875" style="0" customWidth="1"/>
    <col min="10" max="10" width="11.57421875" style="0" bestFit="1" customWidth="1"/>
    <col min="11" max="11" width="8.57421875" style="0" customWidth="1"/>
  </cols>
  <sheetData>
    <row r="1" spans="1:11" ht="12.75" customHeight="1">
      <c r="A1" s="589" t="s">
        <v>1</v>
      </c>
      <c r="B1" s="590"/>
      <c r="C1" s="590"/>
      <c r="D1" s="590"/>
      <c r="E1" s="590"/>
      <c r="F1" s="590"/>
      <c r="G1" s="590"/>
      <c r="H1" s="590"/>
      <c r="I1" s="590"/>
      <c r="J1" s="590"/>
      <c r="K1" s="591"/>
    </row>
    <row r="2" spans="1:11" ht="12.75" customHeight="1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4"/>
    </row>
    <row r="3" spans="1:11" ht="12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7"/>
    </row>
    <row r="4" spans="1:11" ht="16.5" customHeight="1">
      <c r="A4" s="389">
        <v>19</v>
      </c>
      <c r="B4" s="408" t="s">
        <v>195</v>
      </c>
      <c r="C4" s="409"/>
      <c r="D4" s="409"/>
      <c r="E4" s="409"/>
      <c r="F4" s="410"/>
      <c r="G4" s="408" t="s">
        <v>196</v>
      </c>
      <c r="H4" s="409"/>
      <c r="I4" s="409"/>
      <c r="J4" s="409"/>
      <c r="K4" s="410"/>
    </row>
    <row r="5" spans="1:11" ht="16.5" customHeight="1">
      <c r="A5" s="390"/>
      <c r="B5" s="419"/>
      <c r="C5" s="420"/>
      <c r="D5" s="420"/>
      <c r="E5" s="420"/>
      <c r="F5" s="421"/>
      <c r="G5" s="419"/>
      <c r="H5" s="420"/>
      <c r="I5" s="420"/>
      <c r="J5" s="420"/>
      <c r="K5" s="421"/>
    </row>
    <row r="6" spans="1:11" ht="16.5" customHeight="1">
      <c r="A6" s="391"/>
      <c r="B6" s="411"/>
      <c r="C6" s="412"/>
      <c r="D6" s="412"/>
      <c r="E6" s="412"/>
      <c r="F6" s="413"/>
      <c r="G6" s="411"/>
      <c r="H6" s="412"/>
      <c r="I6" s="412"/>
      <c r="J6" s="412"/>
      <c r="K6" s="413"/>
    </row>
    <row r="7" spans="1:11" ht="18" customHeight="1">
      <c r="A7" s="389">
        <v>20</v>
      </c>
      <c r="B7" s="30" t="s">
        <v>332</v>
      </c>
      <c r="C7" s="31"/>
      <c r="D7" s="32"/>
      <c r="E7" s="513" t="s">
        <v>333</v>
      </c>
      <c r="F7" s="514"/>
      <c r="G7" s="514"/>
      <c r="H7" s="514"/>
      <c r="I7" s="514"/>
      <c r="J7" s="514"/>
      <c r="K7" s="515"/>
    </row>
    <row r="8" spans="1:11" ht="18" customHeight="1">
      <c r="A8" s="391"/>
      <c r="B8" s="498" t="s">
        <v>197</v>
      </c>
      <c r="C8" s="498"/>
      <c r="D8" s="498"/>
      <c r="E8" s="513" t="s">
        <v>198</v>
      </c>
      <c r="F8" s="514"/>
      <c r="G8" s="514"/>
      <c r="H8" s="514"/>
      <c r="I8" s="514"/>
      <c r="J8" s="514"/>
      <c r="K8" s="515"/>
    </row>
    <row r="9" spans="1:11" ht="27.75" customHeight="1">
      <c r="A9" s="389"/>
      <c r="B9" s="527" t="s">
        <v>18</v>
      </c>
      <c r="C9" s="505"/>
      <c r="D9" s="506"/>
      <c r="E9" s="464" t="s">
        <v>694</v>
      </c>
      <c r="F9" s="465"/>
      <c r="G9" s="463" t="s">
        <v>695</v>
      </c>
      <c r="H9" s="506"/>
      <c r="I9" s="526" t="s">
        <v>696</v>
      </c>
      <c r="J9" s="423"/>
      <c r="K9" s="587" t="s">
        <v>199</v>
      </c>
    </row>
    <row r="10" spans="1:11" ht="31.5" customHeight="1">
      <c r="A10" s="391"/>
      <c r="B10" s="510"/>
      <c r="C10" s="511"/>
      <c r="D10" s="512"/>
      <c r="E10" s="466"/>
      <c r="F10" s="358"/>
      <c r="G10" s="510"/>
      <c r="H10" s="512"/>
      <c r="I10" s="423"/>
      <c r="J10" s="423"/>
      <c r="K10" s="588"/>
    </row>
    <row r="11" spans="1:11" ht="15.75" customHeight="1">
      <c r="A11" s="7" t="s">
        <v>200</v>
      </c>
      <c r="B11" s="393" t="s">
        <v>201</v>
      </c>
      <c r="C11" s="422"/>
      <c r="D11" s="397"/>
      <c r="E11" s="514"/>
      <c r="F11" s="515"/>
      <c r="G11" s="513"/>
      <c r="H11" s="515"/>
      <c r="I11" s="498"/>
      <c r="J11" s="498"/>
      <c r="K11" s="20"/>
    </row>
    <row r="12" spans="1:11" ht="15.75" customHeight="1">
      <c r="A12" s="7" t="s">
        <v>202</v>
      </c>
      <c r="B12" s="584" t="s">
        <v>351</v>
      </c>
      <c r="C12" s="585"/>
      <c r="D12" s="586"/>
      <c r="E12" s="514"/>
      <c r="F12" s="515"/>
      <c r="G12" s="513"/>
      <c r="H12" s="515"/>
      <c r="I12" s="498"/>
      <c r="J12" s="498"/>
      <c r="K12" s="20"/>
    </row>
    <row r="13" spans="1:11" ht="15.75" customHeight="1">
      <c r="A13" s="7" t="s">
        <v>203</v>
      </c>
      <c r="B13" s="393" t="s">
        <v>204</v>
      </c>
      <c r="C13" s="422"/>
      <c r="D13" s="397"/>
      <c r="E13" s="514"/>
      <c r="F13" s="515"/>
      <c r="G13" s="513"/>
      <c r="H13" s="515"/>
      <c r="I13" s="498"/>
      <c r="J13" s="498"/>
      <c r="K13" s="20"/>
    </row>
    <row r="14" spans="1:11" ht="15.75" customHeight="1">
      <c r="A14" s="7" t="s">
        <v>205</v>
      </c>
      <c r="B14" s="393" t="s">
        <v>216</v>
      </c>
      <c r="C14" s="422"/>
      <c r="D14" s="397"/>
      <c r="E14" s="514"/>
      <c r="F14" s="515"/>
      <c r="G14" s="513"/>
      <c r="H14" s="515"/>
      <c r="I14" s="498"/>
      <c r="J14" s="498"/>
      <c r="K14" s="20"/>
    </row>
    <row r="15" spans="1:11" ht="15.75" customHeight="1">
      <c r="A15" s="7" t="s">
        <v>206</v>
      </c>
      <c r="B15" s="393" t="s">
        <v>207</v>
      </c>
      <c r="C15" s="422"/>
      <c r="D15" s="397"/>
      <c r="E15" s="568">
        <v>778900.75</v>
      </c>
      <c r="F15" s="563"/>
      <c r="G15" s="568">
        <f>SUM(E15-I15)</f>
        <v>285041</v>
      </c>
      <c r="H15" s="563"/>
      <c r="I15" s="568">
        <v>493859.75</v>
      </c>
      <c r="J15" s="578"/>
      <c r="K15" s="309">
        <v>0.25</v>
      </c>
    </row>
    <row r="16" spans="1:11" ht="15.75" customHeight="1">
      <c r="A16" s="7" t="s">
        <v>208</v>
      </c>
      <c r="B16" s="393" t="s">
        <v>209</v>
      </c>
      <c r="C16" s="422"/>
      <c r="D16" s="397"/>
      <c r="E16" s="568">
        <v>15098079</v>
      </c>
      <c r="F16" s="563"/>
      <c r="G16" s="568">
        <f>SUM(E16-I16)</f>
        <v>13052978</v>
      </c>
      <c r="H16" s="563"/>
      <c r="I16" s="568">
        <v>2045101</v>
      </c>
      <c r="J16" s="578"/>
      <c r="K16" s="309">
        <v>0.1</v>
      </c>
    </row>
    <row r="17" spans="1:11" ht="15.75" customHeight="1">
      <c r="A17" s="7" t="s">
        <v>219</v>
      </c>
      <c r="B17" s="393" t="s">
        <v>167</v>
      </c>
      <c r="C17" s="422"/>
      <c r="D17" s="397"/>
      <c r="E17" s="568"/>
      <c r="F17" s="563"/>
      <c r="G17" s="568"/>
      <c r="H17" s="563"/>
      <c r="I17" s="570"/>
      <c r="J17" s="570"/>
      <c r="K17" s="117"/>
    </row>
    <row r="18" spans="1:11" ht="15.75" customHeight="1">
      <c r="A18" s="7" t="s">
        <v>210</v>
      </c>
      <c r="B18" s="393" t="s">
        <v>211</v>
      </c>
      <c r="C18" s="422"/>
      <c r="D18" s="397"/>
      <c r="E18" s="568">
        <v>12058938</v>
      </c>
      <c r="F18" s="563"/>
      <c r="G18" s="568">
        <f>SUM(E18-I18)</f>
        <v>5927267</v>
      </c>
      <c r="H18" s="563"/>
      <c r="I18" s="568">
        <v>6131671</v>
      </c>
      <c r="J18" s="578"/>
      <c r="K18" s="309">
        <v>0.25</v>
      </c>
    </row>
    <row r="19" spans="1:11" ht="15.75" customHeight="1">
      <c r="A19" s="7" t="s">
        <v>212</v>
      </c>
      <c r="B19" s="393" t="s">
        <v>25</v>
      </c>
      <c r="C19" s="422"/>
      <c r="D19" s="397"/>
      <c r="E19" s="568">
        <v>16224064.1</v>
      </c>
      <c r="F19" s="563"/>
      <c r="G19" s="568">
        <f>SUM(E19-I19)</f>
        <v>14207895</v>
      </c>
      <c r="H19" s="563"/>
      <c r="I19" s="568">
        <v>2016169.1</v>
      </c>
      <c r="J19" s="578"/>
      <c r="K19" s="309">
        <v>0.1</v>
      </c>
    </row>
    <row r="20" spans="1:11" ht="18" customHeight="1">
      <c r="A20" s="35"/>
      <c r="B20" s="573" t="s">
        <v>26</v>
      </c>
      <c r="C20" s="574"/>
      <c r="D20" s="575"/>
      <c r="E20" s="569">
        <f>SUM(E15:E19)</f>
        <v>44159981.85</v>
      </c>
      <c r="F20" s="567"/>
      <c r="G20" s="569">
        <f>SUM(G15:G19)</f>
        <v>33473181</v>
      </c>
      <c r="H20" s="567"/>
      <c r="I20" s="569">
        <f>SUM(I15:I19)</f>
        <v>10686800.85</v>
      </c>
      <c r="J20" s="567"/>
      <c r="K20" s="117"/>
    </row>
    <row r="21" spans="1:11" ht="16.5" customHeight="1">
      <c r="A21" s="389"/>
      <c r="B21" s="579" t="s">
        <v>213</v>
      </c>
      <c r="C21" s="579"/>
      <c r="D21" s="579"/>
      <c r="E21" s="580"/>
      <c r="F21" s="576" t="s">
        <v>198</v>
      </c>
      <c r="G21" s="577"/>
      <c r="H21" s="577"/>
      <c r="I21" s="577"/>
      <c r="J21" s="577"/>
      <c r="K21" s="577"/>
    </row>
    <row r="22" spans="1:11" ht="30" customHeight="1">
      <c r="A22" s="391"/>
      <c r="B22" s="581" t="s">
        <v>18</v>
      </c>
      <c r="C22" s="582"/>
      <c r="D22" s="582"/>
      <c r="E22" s="583"/>
      <c r="F22" s="571" t="s">
        <v>697</v>
      </c>
      <c r="G22" s="572"/>
      <c r="H22" s="571" t="s">
        <v>698</v>
      </c>
      <c r="I22" s="572"/>
      <c r="J22" s="571" t="s">
        <v>786</v>
      </c>
      <c r="K22" s="572"/>
    </row>
    <row r="23" spans="1:11" ht="15.75" customHeight="1">
      <c r="A23" s="7" t="s">
        <v>200</v>
      </c>
      <c r="B23" s="472" t="s">
        <v>214</v>
      </c>
      <c r="C23" s="473"/>
      <c r="D23" s="473"/>
      <c r="E23" s="473"/>
      <c r="F23" s="570"/>
      <c r="G23" s="570"/>
      <c r="H23" s="570"/>
      <c r="I23" s="570"/>
      <c r="J23" s="570"/>
      <c r="K23" s="570"/>
    </row>
    <row r="24" spans="1:11" ht="15.75" customHeight="1">
      <c r="A24" s="7" t="s">
        <v>202</v>
      </c>
      <c r="B24" s="598" t="s">
        <v>215</v>
      </c>
      <c r="C24" s="599"/>
      <c r="D24" s="599"/>
      <c r="E24" s="599"/>
      <c r="F24" s="560">
        <v>40000000</v>
      </c>
      <c r="G24" s="561"/>
      <c r="H24" s="560">
        <v>40000000</v>
      </c>
      <c r="I24" s="561"/>
      <c r="J24" s="560">
        <v>50000000</v>
      </c>
      <c r="K24" s="561"/>
    </row>
    <row r="25" spans="1:11" ht="15.75" customHeight="1">
      <c r="A25" s="7" t="s">
        <v>203</v>
      </c>
      <c r="B25" s="472" t="s">
        <v>372</v>
      </c>
      <c r="C25" s="473"/>
      <c r="D25" s="473"/>
      <c r="E25" s="473"/>
      <c r="F25" s="562">
        <v>5000000</v>
      </c>
      <c r="G25" s="563"/>
      <c r="H25" s="562">
        <v>5000000</v>
      </c>
      <c r="I25" s="563"/>
      <c r="J25" s="562">
        <v>5000000</v>
      </c>
      <c r="K25" s="563"/>
    </row>
    <row r="26" spans="1:11" ht="15.75" customHeight="1">
      <c r="A26" s="7" t="s">
        <v>205</v>
      </c>
      <c r="B26" s="472" t="s">
        <v>216</v>
      </c>
      <c r="C26" s="473"/>
      <c r="D26" s="473"/>
      <c r="E26" s="473"/>
      <c r="F26" s="562">
        <v>5000000</v>
      </c>
      <c r="G26" s="563"/>
      <c r="H26" s="562">
        <v>5000000</v>
      </c>
      <c r="I26" s="563"/>
      <c r="J26" s="562">
        <v>5000000</v>
      </c>
      <c r="K26" s="563"/>
    </row>
    <row r="27" spans="1:11" ht="15.75" customHeight="1">
      <c r="A27" s="7" t="s">
        <v>206</v>
      </c>
      <c r="B27" s="472" t="s">
        <v>217</v>
      </c>
      <c r="C27" s="473"/>
      <c r="D27" s="473"/>
      <c r="E27" s="473"/>
      <c r="F27" s="562">
        <v>300000</v>
      </c>
      <c r="G27" s="563"/>
      <c r="H27" s="562">
        <v>400000</v>
      </c>
      <c r="I27" s="563"/>
      <c r="J27" s="562">
        <v>600000</v>
      </c>
      <c r="K27" s="563"/>
    </row>
    <row r="28" spans="1:11" ht="15.75" customHeight="1">
      <c r="A28" s="7" t="s">
        <v>208</v>
      </c>
      <c r="B28" s="472" t="s">
        <v>218</v>
      </c>
      <c r="C28" s="473"/>
      <c r="D28" s="473"/>
      <c r="E28" s="473"/>
      <c r="F28" s="562">
        <v>5000000</v>
      </c>
      <c r="G28" s="563"/>
      <c r="H28" s="562">
        <v>5250000</v>
      </c>
      <c r="I28" s="563"/>
      <c r="J28" s="562">
        <v>5500000</v>
      </c>
      <c r="K28" s="563"/>
    </row>
    <row r="29" spans="1:11" ht="15.75" customHeight="1">
      <c r="A29" s="7" t="s">
        <v>219</v>
      </c>
      <c r="B29" s="472" t="s">
        <v>167</v>
      </c>
      <c r="C29" s="473"/>
      <c r="D29" s="473"/>
      <c r="E29" s="473"/>
      <c r="F29" s="562"/>
      <c r="G29" s="563"/>
      <c r="H29" s="562"/>
      <c r="I29" s="563"/>
      <c r="J29" s="562"/>
      <c r="K29" s="563"/>
    </row>
    <row r="30" spans="1:11" ht="15.75" customHeight="1">
      <c r="A30" s="7" t="s">
        <v>210</v>
      </c>
      <c r="B30" s="472" t="s">
        <v>220</v>
      </c>
      <c r="C30" s="473"/>
      <c r="D30" s="473"/>
      <c r="E30" s="473"/>
      <c r="F30" s="560">
        <v>37000000</v>
      </c>
      <c r="G30" s="561"/>
      <c r="H30" s="560">
        <v>40000000</v>
      </c>
      <c r="I30" s="561"/>
      <c r="J30" s="560">
        <v>42000000</v>
      </c>
      <c r="K30" s="561"/>
    </row>
    <row r="31" spans="1:11" ht="19.5" customHeight="1">
      <c r="A31" s="7"/>
      <c r="B31" s="602" t="s">
        <v>26</v>
      </c>
      <c r="C31" s="603"/>
      <c r="D31" s="603"/>
      <c r="E31" s="603"/>
      <c r="F31" s="566">
        <f>SUM(F23:F30)</f>
        <v>92300000</v>
      </c>
      <c r="G31" s="567"/>
      <c r="H31" s="566">
        <f>SUM(H23:H30)</f>
        <v>95650000</v>
      </c>
      <c r="I31" s="567"/>
      <c r="J31" s="566">
        <f>SUM(J23:J30)</f>
        <v>108100000</v>
      </c>
      <c r="K31" s="567"/>
    </row>
    <row r="32" spans="1:11" ht="17.25" customHeight="1">
      <c r="A32" s="423">
        <v>21</v>
      </c>
      <c r="B32" s="564" t="s">
        <v>221</v>
      </c>
      <c r="C32" s="564"/>
      <c r="D32" s="564"/>
      <c r="E32" s="564"/>
      <c r="F32" s="565" t="s">
        <v>223</v>
      </c>
      <c r="G32" s="565"/>
      <c r="H32" s="565"/>
      <c r="I32" s="565"/>
      <c r="J32" s="565"/>
      <c r="K32" s="565"/>
    </row>
    <row r="33" spans="1:11" ht="18.75" customHeight="1">
      <c r="A33" s="423"/>
      <c r="B33" s="564"/>
      <c r="C33" s="564"/>
      <c r="D33" s="564"/>
      <c r="E33" s="564"/>
      <c r="F33" s="565"/>
      <c r="G33" s="565"/>
      <c r="H33" s="565"/>
      <c r="I33" s="565"/>
      <c r="J33" s="565"/>
      <c r="K33" s="565"/>
    </row>
    <row r="34" spans="1:11" ht="16.5" customHeight="1">
      <c r="A34" s="423">
        <v>22</v>
      </c>
      <c r="B34" s="345" t="s">
        <v>222</v>
      </c>
      <c r="C34" s="604"/>
      <c r="D34" s="604"/>
      <c r="E34" s="346"/>
      <c r="F34" s="23" t="s">
        <v>699</v>
      </c>
      <c r="G34" s="20"/>
      <c r="H34" s="20"/>
      <c r="I34" s="20"/>
      <c r="J34" s="20"/>
      <c r="K34" s="20"/>
    </row>
    <row r="35" spans="1:11" ht="19.5" customHeight="1">
      <c r="A35" s="423"/>
      <c r="B35" s="565" t="s">
        <v>700</v>
      </c>
      <c r="C35" s="565"/>
      <c r="D35" s="565"/>
      <c r="E35" s="565"/>
      <c r="F35" s="606" t="s">
        <v>787</v>
      </c>
      <c r="G35" s="607"/>
      <c r="H35" s="607"/>
      <c r="I35" s="607"/>
      <c r="J35" s="607"/>
      <c r="K35" s="608"/>
    </row>
    <row r="36" spans="1:13" ht="7.5" customHeight="1">
      <c r="A36" s="423"/>
      <c r="B36" s="565"/>
      <c r="C36" s="565"/>
      <c r="D36" s="565"/>
      <c r="E36" s="565"/>
      <c r="F36" s="609"/>
      <c r="G36" s="610"/>
      <c r="H36" s="610"/>
      <c r="I36" s="610"/>
      <c r="J36" s="610"/>
      <c r="K36" s="611"/>
      <c r="M36" s="81" t="s">
        <v>385</v>
      </c>
    </row>
    <row r="37" spans="1:11" ht="15">
      <c r="A37" s="7">
        <v>23</v>
      </c>
      <c r="B37" s="336" t="s">
        <v>410</v>
      </c>
      <c r="C37" s="605"/>
      <c r="D37" s="605"/>
      <c r="E37" s="605"/>
      <c r="F37" s="605"/>
      <c r="G37" s="605"/>
      <c r="H37" s="605"/>
      <c r="I37" s="605"/>
      <c r="J37" s="605"/>
      <c r="K37" s="497"/>
    </row>
    <row r="38" spans="1:11" ht="15">
      <c r="A38" s="518" t="s">
        <v>224</v>
      </c>
      <c r="B38" s="519"/>
      <c r="C38" s="536" t="s">
        <v>225</v>
      </c>
      <c r="D38" s="536"/>
      <c r="E38" s="536" t="s">
        <v>226</v>
      </c>
      <c r="F38" s="536"/>
      <c r="G38" s="536" t="s">
        <v>227</v>
      </c>
      <c r="H38" s="536"/>
      <c r="I38" s="536" t="s">
        <v>26</v>
      </c>
      <c r="J38" s="536"/>
      <c r="K38" s="559" t="s">
        <v>228</v>
      </c>
    </row>
    <row r="39" spans="1:15" ht="47.25" customHeight="1">
      <c r="A39" s="520"/>
      <c r="B39" s="521"/>
      <c r="C39" s="8" t="s">
        <v>229</v>
      </c>
      <c r="D39" s="37" t="s">
        <v>230</v>
      </c>
      <c r="E39" s="8" t="s">
        <v>231</v>
      </c>
      <c r="F39" s="37" t="s">
        <v>230</v>
      </c>
      <c r="G39" s="8" t="s">
        <v>229</v>
      </c>
      <c r="H39" s="37" t="s">
        <v>230</v>
      </c>
      <c r="I39" s="8" t="s">
        <v>229</v>
      </c>
      <c r="J39" s="37" t="s">
        <v>230</v>
      </c>
      <c r="K39" s="559"/>
      <c r="N39" t="s">
        <v>385</v>
      </c>
      <c r="O39" t="s">
        <v>385</v>
      </c>
    </row>
    <row r="40" spans="1:11" ht="13.5" customHeight="1">
      <c r="A40" s="600" t="s">
        <v>488</v>
      </c>
      <c r="B40" s="601"/>
      <c r="C40" s="601"/>
      <c r="D40" s="601"/>
      <c r="E40" s="601"/>
      <c r="F40" s="601"/>
      <c r="G40" s="601"/>
      <c r="H40" s="601"/>
      <c r="I40" s="601"/>
      <c r="J40" s="601"/>
      <c r="K40" s="552"/>
    </row>
    <row r="41" spans="1:11" ht="13.5" customHeight="1">
      <c r="A41" s="551" t="s">
        <v>232</v>
      </c>
      <c r="B41" s="552"/>
      <c r="C41" s="149"/>
      <c r="D41" s="117"/>
      <c r="E41" s="117">
        <v>327</v>
      </c>
      <c r="F41" s="163">
        <f>E41*43000</f>
        <v>14061000</v>
      </c>
      <c r="G41" s="117"/>
      <c r="H41" s="117"/>
      <c r="I41" s="117">
        <f aca="true" t="shared" si="0" ref="I41:J44">E41</f>
        <v>327</v>
      </c>
      <c r="J41" s="117">
        <f t="shared" si="0"/>
        <v>14061000</v>
      </c>
      <c r="K41" s="92">
        <f>J41/I41</f>
        <v>43000</v>
      </c>
    </row>
    <row r="42" spans="1:11" ht="13.5" customHeight="1">
      <c r="A42" s="553" t="s">
        <v>233</v>
      </c>
      <c r="B42" s="554"/>
      <c r="C42" s="149"/>
      <c r="D42" s="117"/>
      <c r="E42" s="117">
        <v>415</v>
      </c>
      <c r="F42" s="163">
        <f>E42*47250</f>
        <v>19608750</v>
      </c>
      <c r="G42" s="117"/>
      <c r="H42" s="117"/>
      <c r="I42" s="117">
        <f t="shared" si="0"/>
        <v>415</v>
      </c>
      <c r="J42" s="117">
        <f t="shared" si="0"/>
        <v>19608750</v>
      </c>
      <c r="K42" s="92">
        <f>J42/I42</f>
        <v>47250</v>
      </c>
    </row>
    <row r="43" spans="1:13" ht="13.5" customHeight="1">
      <c r="A43" s="482" t="s">
        <v>484</v>
      </c>
      <c r="B43" s="554"/>
      <c r="C43" s="149"/>
      <c r="D43" s="117"/>
      <c r="E43" s="117">
        <v>323</v>
      </c>
      <c r="F43" s="163">
        <f>E43*55000</f>
        <v>17765000</v>
      </c>
      <c r="G43" s="117"/>
      <c r="H43" s="117"/>
      <c r="I43" s="117">
        <f t="shared" si="0"/>
        <v>323</v>
      </c>
      <c r="J43" s="117">
        <f t="shared" si="0"/>
        <v>17765000</v>
      </c>
      <c r="K43" s="92">
        <f>J43/I43</f>
        <v>55000</v>
      </c>
      <c r="M43" s="81" t="s">
        <v>385</v>
      </c>
    </row>
    <row r="44" spans="1:13" ht="13.5" customHeight="1">
      <c r="A44" s="482" t="s">
        <v>670</v>
      </c>
      <c r="B44" s="554"/>
      <c r="C44" s="149"/>
      <c r="D44" s="117"/>
      <c r="E44" s="117">
        <v>173</v>
      </c>
      <c r="F44" s="163">
        <f>E44*55000</f>
        <v>9515000</v>
      </c>
      <c r="G44" s="117"/>
      <c r="H44" s="117"/>
      <c r="I44" s="117">
        <f t="shared" si="0"/>
        <v>173</v>
      </c>
      <c r="J44" s="117">
        <f t="shared" si="0"/>
        <v>9515000</v>
      </c>
      <c r="K44" s="92">
        <f>J44/I44</f>
        <v>55000</v>
      </c>
      <c r="M44" s="81" t="s">
        <v>385</v>
      </c>
    </row>
    <row r="45" spans="1:14" ht="13.5" customHeight="1">
      <c r="A45" s="555" t="s">
        <v>701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7"/>
      <c r="M45" t="s">
        <v>385</v>
      </c>
      <c r="N45" t="s">
        <v>385</v>
      </c>
    </row>
    <row r="46" spans="1:11" ht="13.5" customHeight="1">
      <c r="A46" s="478" t="s">
        <v>232</v>
      </c>
      <c r="B46" s="479"/>
      <c r="C46" s="234"/>
      <c r="D46" s="237"/>
      <c r="E46" s="237">
        <v>309</v>
      </c>
      <c r="F46" s="311">
        <f>E46*49480</f>
        <v>15289320</v>
      </c>
      <c r="G46" s="237"/>
      <c r="H46" s="237"/>
      <c r="I46" s="237">
        <f aca="true" t="shared" si="1" ref="I46:J49">E46</f>
        <v>309</v>
      </c>
      <c r="J46" s="237">
        <f t="shared" si="1"/>
        <v>15289320</v>
      </c>
      <c r="K46" s="237">
        <f>J46/I46</f>
        <v>49480</v>
      </c>
    </row>
    <row r="47" spans="1:11" ht="13.5" customHeight="1">
      <c r="A47" s="558" t="s">
        <v>233</v>
      </c>
      <c r="B47" s="550"/>
      <c r="C47" s="234"/>
      <c r="D47" s="237"/>
      <c r="E47" s="237">
        <v>432</v>
      </c>
      <c r="F47" s="311">
        <f>E47*43000</f>
        <v>18576000</v>
      </c>
      <c r="G47" s="237"/>
      <c r="H47" s="237"/>
      <c r="I47" s="237">
        <f t="shared" si="1"/>
        <v>432</v>
      </c>
      <c r="J47" s="237">
        <f t="shared" si="1"/>
        <v>18576000</v>
      </c>
      <c r="K47" s="237">
        <f>J47/I47</f>
        <v>43000</v>
      </c>
    </row>
    <row r="48" spans="1:11" ht="15" customHeight="1">
      <c r="A48" s="549" t="s">
        <v>484</v>
      </c>
      <c r="B48" s="550"/>
      <c r="C48" s="234"/>
      <c r="D48" s="237"/>
      <c r="E48" s="237">
        <v>423</v>
      </c>
      <c r="F48" s="311">
        <f>E48*47250</f>
        <v>19986750</v>
      </c>
      <c r="G48" s="237"/>
      <c r="H48" s="237"/>
      <c r="I48" s="237">
        <f t="shared" si="1"/>
        <v>423</v>
      </c>
      <c r="J48" s="237">
        <f t="shared" si="1"/>
        <v>19986750</v>
      </c>
      <c r="K48" s="237">
        <f>J48/I48</f>
        <v>47250</v>
      </c>
    </row>
    <row r="49" spans="1:11" ht="15" customHeight="1">
      <c r="A49" s="549" t="s">
        <v>670</v>
      </c>
      <c r="B49" s="550"/>
      <c r="C49" s="234"/>
      <c r="D49" s="237"/>
      <c r="E49" s="237">
        <v>302</v>
      </c>
      <c r="F49" s="311">
        <f>E49*55000</f>
        <v>16610000</v>
      </c>
      <c r="G49" s="237"/>
      <c r="H49" s="237"/>
      <c r="I49" s="237">
        <f t="shared" si="1"/>
        <v>302</v>
      </c>
      <c r="J49" s="237">
        <f t="shared" si="1"/>
        <v>16610000</v>
      </c>
      <c r="K49" s="237">
        <f>J49/I49</f>
        <v>55000</v>
      </c>
    </row>
    <row r="50" ht="15" customHeight="1">
      <c r="E50">
        <f>SUM(E46:E49)</f>
        <v>1466</v>
      </c>
    </row>
    <row r="51" ht="15" customHeight="1"/>
    <row r="52" ht="15" customHeight="1">
      <c r="E52" s="31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</sheetData>
  <sheetProtection/>
  <mergeCells count="122">
    <mergeCell ref="A40:K40"/>
    <mergeCell ref="B31:E31"/>
    <mergeCell ref="F31:G31"/>
    <mergeCell ref="B34:E34"/>
    <mergeCell ref="A38:B38"/>
    <mergeCell ref="B37:K37"/>
    <mergeCell ref="C38:D38"/>
    <mergeCell ref="A32:A33"/>
    <mergeCell ref="B35:E36"/>
    <mergeCell ref="F35:K36"/>
    <mergeCell ref="B24:E24"/>
    <mergeCell ref="B25:E25"/>
    <mergeCell ref="H31:I31"/>
    <mergeCell ref="B26:E26"/>
    <mergeCell ref="B27:E27"/>
    <mergeCell ref="B28:E28"/>
    <mergeCell ref="B29:E29"/>
    <mergeCell ref="F24:G24"/>
    <mergeCell ref="F26:G26"/>
    <mergeCell ref="F25:G25"/>
    <mergeCell ref="A1:K3"/>
    <mergeCell ref="A4:A6"/>
    <mergeCell ref="A7:A8"/>
    <mergeCell ref="E7:K7"/>
    <mergeCell ref="B8:D8"/>
    <mergeCell ref="E8:K8"/>
    <mergeCell ref="G9:H10"/>
    <mergeCell ref="I9:J10"/>
    <mergeCell ref="G4:K6"/>
    <mergeCell ref="B4:F6"/>
    <mergeCell ref="B9:D10"/>
    <mergeCell ref="B30:E30"/>
    <mergeCell ref="H24:I24"/>
    <mergeCell ref="F27:G27"/>
    <mergeCell ref="K9:K10"/>
    <mergeCell ref="I12:J12"/>
    <mergeCell ref="I13:J13"/>
    <mergeCell ref="I14:J14"/>
    <mergeCell ref="B12:D12"/>
    <mergeCell ref="B13:D13"/>
    <mergeCell ref="B14:D14"/>
    <mergeCell ref="G12:H12"/>
    <mergeCell ref="G13:H13"/>
    <mergeCell ref="G14:H14"/>
    <mergeCell ref="E20:F20"/>
    <mergeCell ref="I11:J11"/>
    <mergeCell ref="I19:J19"/>
    <mergeCell ref="I15:J15"/>
    <mergeCell ref="I16:J16"/>
    <mergeCell ref="B15:D15"/>
    <mergeCell ref="B16:D16"/>
    <mergeCell ref="G15:H15"/>
    <mergeCell ref="B17:D17"/>
    <mergeCell ref="B18:D18"/>
    <mergeCell ref="J23:K23"/>
    <mergeCell ref="H23:I23"/>
    <mergeCell ref="F23:G23"/>
    <mergeCell ref="B21:E21"/>
    <mergeCell ref="B22:E22"/>
    <mergeCell ref="B23:E23"/>
    <mergeCell ref="H22:I22"/>
    <mergeCell ref="A21:A22"/>
    <mergeCell ref="B19:D19"/>
    <mergeCell ref="B20:D20"/>
    <mergeCell ref="B11:D11"/>
    <mergeCell ref="F21:K21"/>
    <mergeCell ref="F22:G22"/>
    <mergeCell ref="I18:J18"/>
    <mergeCell ref="G17:H17"/>
    <mergeCell ref="G18:H18"/>
    <mergeCell ref="E18:F18"/>
    <mergeCell ref="A9:A10"/>
    <mergeCell ref="E11:F11"/>
    <mergeCell ref="E12:F12"/>
    <mergeCell ref="G16:H16"/>
    <mergeCell ref="E15:F15"/>
    <mergeCell ref="E19:F19"/>
    <mergeCell ref="G11:H11"/>
    <mergeCell ref="E17:F17"/>
    <mergeCell ref="E16:F16"/>
    <mergeCell ref="E9:F10"/>
    <mergeCell ref="J26:K26"/>
    <mergeCell ref="E13:F13"/>
    <mergeCell ref="E14:F14"/>
    <mergeCell ref="G19:H19"/>
    <mergeCell ref="G20:H20"/>
    <mergeCell ref="I17:J17"/>
    <mergeCell ref="I20:J20"/>
    <mergeCell ref="J25:K25"/>
    <mergeCell ref="J24:K24"/>
    <mergeCell ref="J22:K22"/>
    <mergeCell ref="H25:I25"/>
    <mergeCell ref="H26:I26"/>
    <mergeCell ref="F28:G28"/>
    <mergeCell ref="H28:I28"/>
    <mergeCell ref="J28:K28"/>
    <mergeCell ref="J31:K31"/>
    <mergeCell ref="J27:K27"/>
    <mergeCell ref="J29:K29"/>
    <mergeCell ref="F30:G30"/>
    <mergeCell ref="H30:I30"/>
    <mergeCell ref="J30:K30"/>
    <mergeCell ref="H27:I27"/>
    <mergeCell ref="F29:G29"/>
    <mergeCell ref="H29:I29"/>
    <mergeCell ref="B32:E33"/>
    <mergeCell ref="F32:K33"/>
    <mergeCell ref="E38:F38"/>
    <mergeCell ref="A34:A36"/>
    <mergeCell ref="K38:K39"/>
    <mergeCell ref="I38:J38"/>
    <mergeCell ref="G38:H38"/>
    <mergeCell ref="A39:B39"/>
    <mergeCell ref="A48:B48"/>
    <mergeCell ref="A49:B49"/>
    <mergeCell ref="A41:B41"/>
    <mergeCell ref="A42:B42"/>
    <mergeCell ref="A46:B46"/>
    <mergeCell ref="A43:B43"/>
    <mergeCell ref="A44:B44"/>
    <mergeCell ref="A45:K45"/>
    <mergeCell ref="A47:B47"/>
  </mergeCells>
  <printOptions horizontalCentered="1"/>
  <pageMargins left="0" right="0" top="0" bottom="0" header="0.25" footer="0.3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zoomScalePageLayoutView="0" workbookViewId="0" topLeftCell="A72">
      <selection activeCell="G108" sqref="G108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3" width="10.28125" style="0" customWidth="1"/>
    <col min="4" max="4" width="19.8515625" style="0" customWidth="1"/>
    <col min="5" max="5" width="12.28125" style="0" customWidth="1"/>
    <col min="6" max="6" width="10.28125" style="0" customWidth="1"/>
    <col min="7" max="7" width="9.8515625" style="0" customWidth="1"/>
    <col min="8" max="10" width="12.28125" style="0" customWidth="1"/>
  </cols>
  <sheetData>
    <row r="1" spans="1:10" ht="15" customHeight="1">
      <c r="A1" s="119">
        <v>24</v>
      </c>
      <c r="B1" s="621" t="s">
        <v>234</v>
      </c>
      <c r="C1" s="622"/>
      <c r="D1" s="622"/>
      <c r="E1" s="622"/>
      <c r="F1" s="622"/>
      <c r="G1" s="622"/>
      <c r="H1" s="622"/>
      <c r="I1" s="622"/>
      <c r="J1" s="623"/>
    </row>
    <row r="2" spans="1:10" ht="14.25" customHeight="1">
      <c r="A2" s="518" t="s">
        <v>224</v>
      </c>
      <c r="B2" s="631"/>
      <c r="C2" s="632"/>
      <c r="D2" s="630" t="s">
        <v>226</v>
      </c>
      <c r="E2" s="630"/>
      <c r="F2" s="631"/>
      <c r="G2" s="632"/>
      <c r="H2" s="630" t="s">
        <v>26</v>
      </c>
      <c r="I2" s="630"/>
      <c r="J2" s="418"/>
    </row>
    <row r="3" spans="1:10" ht="38.25">
      <c r="A3" s="520"/>
      <c r="B3" s="633"/>
      <c r="C3" s="634"/>
      <c r="D3" s="8" t="s">
        <v>231</v>
      </c>
      <c r="E3" s="37" t="s">
        <v>230</v>
      </c>
      <c r="F3" s="633"/>
      <c r="G3" s="634"/>
      <c r="H3" s="8" t="s">
        <v>229</v>
      </c>
      <c r="I3" s="37" t="s">
        <v>230</v>
      </c>
      <c r="J3" s="147" t="s">
        <v>228</v>
      </c>
    </row>
    <row r="4" spans="1:10" ht="15">
      <c r="A4" s="612" t="s">
        <v>488</v>
      </c>
      <c r="B4" s="613"/>
      <c r="C4" s="613"/>
      <c r="D4" s="613"/>
      <c r="E4" s="613"/>
      <c r="F4" s="613"/>
      <c r="G4" s="613"/>
      <c r="H4" s="613"/>
      <c r="I4" s="613"/>
      <c r="J4" s="614"/>
    </row>
    <row r="5" spans="1:11" ht="15">
      <c r="A5" s="164" t="s">
        <v>671</v>
      </c>
      <c r="B5" s="151"/>
      <c r="C5" s="149"/>
      <c r="D5" s="118">
        <v>45</v>
      </c>
      <c r="E5" s="117">
        <f>D5*43000</f>
        <v>1935000</v>
      </c>
      <c r="F5" s="117"/>
      <c r="G5" s="117"/>
      <c r="H5" s="118">
        <f aca="true" t="shared" si="0" ref="H5:I7">D5</f>
        <v>45</v>
      </c>
      <c r="I5" s="117">
        <f t="shared" si="0"/>
        <v>1935000</v>
      </c>
      <c r="J5" s="92">
        <f>I5/H5</f>
        <v>43000</v>
      </c>
      <c r="K5" s="650" t="s">
        <v>750</v>
      </c>
    </row>
    <row r="6" spans="1:11" ht="15">
      <c r="A6" s="164" t="s">
        <v>672</v>
      </c>
      <c r="B6" s="151"/>
      <c r="C6" s="149"/>
      <c r="D6" s="118">
        <v>55</v>
      </c>
      <c r="E6" s="117">
        <f>D6*47250</f>
        <v>2598750</v>
      </c>
      <c r="F6" s="117"/>
      <c r="G6" s="117"/>
      <c r="H6" s="118">
        <f t="shared" si="0"/>
        <v>55</v>
      </c>
      <c r="I6" s="117">
        <f t="shared" si="0"/>
        <v>2598750</v>
      </c>
      <c r="J6" s="92">
        <f>I6/H6</f>
        <v>47250</v>
      </c>
      <c r="K6" s="650"/>
    </row>
    <row r="7" spans="1:11" ht="15">
      <c r="A7" s="164" t="s">
        <v>673</v>
      </c>
      <c r="B7" s="151"/>
      <c r="C7" s="149"/>
      <c r="D7" s="118">
        <v>52</v>
      </c>
      <c r="E7" s="117">
        <f>D7*55000</f>
        <v>2860000</v>
      </c>
      <c r="F7" s="117"/>
      <c r="G7" s="117"/>
      <c r="H7" s="118">
        <f t="shared" si="0"/>
        <v>52</v>
      </c>
      <c r="I7" s="117">
        <f t="shared" si="0"/>
        <v>2860000</v>
      </c>
      <c r="J7" s="92">
        <f>I7/H7</f>
        <v>55000</v>
      </c>
      <c r="K7" s="650"/>
    </row>
    <row r="8" spans="1:12" ht="15" customHeight="1">
      <c r="A8" s="600" t="s">
        <v>701</v>
      </c>
      <c r="B8" s="615"/>
      <c r="C8" s="615"/>
      <c r="D8" s="615"/>
      <c r="E8" s="615"/>
      <c r="F8" s="615"/>
      <c r="G8" s="615"/>
      <c r="H8" s="615"/>
      <c r="I8" s="615"/>
      <c r="J8" s="615"/>
      <c r="L8" s="81" t="s">
        <v>385</v>
      </c>
    </row>
    <row r="9" spans="1:12" ht="15" customHeight="1">
      <c r="A9" s="238" t="s">
        <v>671</v>
      </c>
      <c r="B9" s="239"/>
      <c r="C9" s="234"/>
      <c r="D9" s="248">
        <v>9</v>
      </c>
      <c r="E9" s="237">
        <f>D9*49480</f>
        <v>445320</v>
      </c>
      <c r="F9" s="237"/>
      <c r="G9" s="237"/>
      <c r="H9" s="248">
        <f aca="true" t="shared" si="1" ref="H9:I11">D9</f>
        <v>9</v>
      </c>
      <c r="I9" s="237">
        <f t="shared" si="1"/>
        <v>445320</v>
      </c>
      <c r="J9" s="237">
        <f>I9/H9</f>
        <v>49480</v>
      </c>
      <c r="K9" s="651" t="s">
        <v>750</v>
      </c>
      <c r="L9" s="81" t="s">
        <v>385</v>
      </c>
    </row>
    <row r="10" spans="1:11" ht="15" customHeight="1">
      <c r="A10" s="238" t="s">
        <v>672</v>
      </c>
      <c r="B10" s="239"/>
      <c r="C10" s="234"/>
      <c r="D10" s="248">
        <v>66</v>
      </c>
      <c r="E10" s="237">
        <f>D10*43000</f>
        <v>2838000</v>
      </c>
      <c r="F10" s="237"/>
      <c r="G10" s="237"/>
      <c r="H10" s="248">
        <f t="shared" si="1"/>
        <v>66</v>
      </c>
      <c r="I10" s="237">
        <f t="shared" si="1"/>
        <v>2838000</v>
      </c>
      <c r="J10" s="237">
        <f>I10/H10</f>
        <v>43000</v>
      </c>
      <c r="K10" s="651"/>
    </row>
    <row r="11" spans="1:11" ht="15" customHeight="1">
      <c r="A11" s="238" t="s">
        <v>673</v>
      </c>
      <c r="B11" s="239"/>
      <c r="C11" s="234"/>
      <c r="D11" s="248">
        <v>57</v>
      </c>
      <c r="E11" s="237">
        <f>D11*47250</f>
        <v>2693250</v>
      </c>
      <c r="F11" s="237"/>
      <c r="G11" s="237"/>
      <c r="H11" s="248">
        <f t="shared" si="1"/>
        <v>57</v>
      </c>
      <c r="I11" s="237">
        <f t="shared" si="1"/>
        <v>2693250</v>
      </c>
      <c r="J11" s="237">
        <f>I11/H11</f>
        <v>47250</v>
      </c>
      <c r="K11" s="651"/>
    </row>
    <row r="12" spans="1:12" ht="15" customHeight="1">
      <c r="A12" s="612" t="s">
        <v>488</v>
      </c>
      <c r="B12" s="613"/>
      <c r="C12" s="613"/>
      <c r="D12" s="613"/>
      <c r="E12" s="613"/>
      <c r="F12" s="613"/>
      <c r="G12" s="613"/>
      <c r="H12" s="613"/>
      <c r="I12" s="613"/>
      <c r="J12" s="614"/>
      <c r="K12" s="81"/>
      <c r="L12" s="81" t="s">
        <v>385</v>
      </c>
    </row>
    <row r="13" spans="1:11" ht="15" customHeight="1">
      <c r="A13" s="238" t="s">
        <v>703</v>
      </c>
      <c r="B13" s="239"/>
      <c r="C13" s="234"/>
      <c r="D13" s="234" t="s">
        <v>480</v>
      </c>
      <c r="E13" s="234" t="s">
        <v>480</v>
      </c>
      <c r="F13" s="237"/>
      <c r="G13" s="237"/>
      <c r="H13" s="308" t="str">
        <f>D13</f>
        <v>NIL</v>
      </c>
      <c r="I13" s="308" t="str">
        <f>E13</f>
        <v>NIL</v>
      </c>
      <c r="J13" s="234" t="s">
        <v>480</v>
      </c>
      <c r="K13" s="81"/>
    </row>
    <row r="14" spans="1:11" ht="15" customHeight="1">
      <c r="A14" s="155"/>
      <c r="B14" s="240"/>
      <c r="C14" s="241"/>
      <c r="D14" s="240"/>
      <c r="E14" s="240"/>
      <c r="F14" s="150"/>
      <c r="G14" s="242"/>
      <c r="H14" s="240"/>
      <c r="I14" s="240"/>
      <c r="J14" s="150"/>
      <c r="K14" s="81"/>
    </row>
    <row r="15" spans="1:11" ht="15" customHeight="1">
      <c r="A15" s="600" t="s">
        <v>701</v>
      </c>
      <c r="B15" s="615"/>
      <c r="C15" s="615"/>
      <c r="D15" s="615"/>
      <c r="E15" s="615"/>
      <c r="F15" s="615"/>
      <c r="G15" s="615"/>
      <c r="H15" s="615"/>
      <c r="I15" s="615"/>
      <c r="J15" s="615"/>
      <c r="K15" s="81"/>
    </row>
    <row r="16" spans="1:12" ht="15" customHeight="1">
      <c r="A16" s="238" t="s">
        <v>702</v>
      </c>
      <c r="B16" s="239"/>
      <c r="C16" s="234"/>
      <c r="D16" s="248">
        <v>44</v>
      </c>
      <c r="E16" s="237">
        <f>D16*59250</f>
        <v>2607000</v>
      </c>
      <c r="F16" s="237"/>
      <c r="G16" s="237"/>
      <c r="H16" s="237">
        <f>D16</f>
        <v>44</v>
      </c>
      <c r="I16" s="237">
        <f>E16</f>
        <v>2607000</v>
      </c>
      <c r="J16" s="237">
        <f>I16/H16</f>
        <v>59250</v>
      </c>
      <c r="K16" s="276" t="s">
        <v>750</v>
      </c>
      <c r="L16" s="81" t="s">
        <v>385</v>
      </c>
    </row>
    <row r="17" spans="1:12" s="244" customFormat="1" ht="15" customHeight="1">
      <c r="A17" s="155"/>
      <c r="B17" s="240"/>
      <c r="C17" s="241"/>
      <c r="D17" s="240"/>
      <c r="E17" s="240"/>
      <c r="F17" s="150"/>
      <c r="G17" s="242"/>
      <c r="H17" s="240"/>
      <c r="I17" s="240"/>
      <c r="J17" s="150"/>
      <c r="K17" s="243"/>
      <c r="L17" s="243"/>
    </row>
    <row r="18" spans="1:11" ht="15" customHeight="1">
      <c r="A18" s="245">
        <v>25</v>
      </c>
      <c r="B18" s="246" t="s">
        <v>704</v>
      </c>
      <c r="C18" s="241"/>
      <c r="D18" s="240"/>
      <c r="E18" s="240"/>
      <c r="F18" s="150"/>
      <c r="G18" s="242"/>
      <c r="H18" s="240"/>
      <c r="I18" s="240"/>
      <c r="J18" s="150"/>
      <c r="K18" s="81"/>
    </row>
    <row r="19" spans="1:13" ht="36.75" customHeight="1">
      <c r="A19" s="627" t="s">
        <v>540</v>
      </c>
      <c r="B19" s="628"/>
      <c r="C19" s="628"/>
      <c r="D19" s="629"/>
      <c r="E19" s="617" t="s">
        <v>235</v>
      </c>
      <c r="F19" s="618"/>
      <c r="G19" s="619"/>
      <c r="H19" s="616" t="s">
        <v>674</v>
      </c>
      <c r="I19" s="616"/>
      <c r="J19" s="616"/>
      <c r="M19" s="81" t="s">
        <v>385</v>
      </c>
    </row>
    <row r="20" spans="1:11" ht="19.5" customHeight="1">
      <c r="A20" s="621" t="s">
        <v>236</v>
      </c>
      <c r="B20" s="622"/>
      <c r="C20" s="622"/>
      <c r="D20" s="623"/>
      <c r="E20" s="624" t="s">
        <v>677</v>
      </c>
      <c r="F20" s="625"/>
      <c r="G20" s="626"/>
      <c r="H20" s="620" t="s">
        <v>678</v>
      </c>
      <c r="I20" s="620"/>
      <c r="J20" s="620"/>
      <c r="K20" s="81" t="s">
        <v>385</v>
      </c>
    </row>
    <row r="21" spans="1:10" ht="19.5" customHeight="1">
      <c r="A21" s="621" t="s">
        <v>237</v>
      </c>
      <c r="B21" s="622"/>
      <c r="C21" s="622"/>
      <c r="D21" s="623"/>
      <c r="E21" s="624"/>
      <c r="F21" s="625"/>
      <c r="G21" s="626"/>
      <c r="H21" s="620"/>
      <c r="I21" s="620"/>
      <c r="J21" s="620"/>
    </row>
    <row r="22" spans="1:10" ht="3.75" customHeight="1">
      <c r="A22" s="123"/>
      <c r="B22" s="120"/>
      <c r="C22" s="121"/>
      <c r="D22" s="121"/>
      <c r="E22" s="121"/>
      <c r="F22" s="122"/>
      <c r="G22" s="120"/>
      <c r="H22" s="121"/>
      <c r="I22" s="121"/>
      <c r="J22" s="122"/>
    </row>
    <row r="23" spans="1:11" ht="37.5" customHeight="1">
      <c r="A23" s="119">
        <v>26</v>
      </c>
      <c r="B23" s="638" t="s">
        <v>705</v>
      </c>
      <c r="C23" s="639"/>
      <c r="D23" s="639"/>
      <c r="E23" s="640"/>
      <c r="F23" s="635" t="s">
        <v>541</v>
      </c>
      <c r="G23" s="636"/>
      <c r="H23" s="636"/>
      <c r="I23" s="636"/>
      <c r="J23" s="637"/>
      <c r="K23" s="81" t="s">
        <v>385</v>
      </c>
    </row>
    <row r="24" spans="1:10" ht="27.75" customHeight="1">
      <c r="A24" s="119" t="s">
        <v>275</v>
      </c>
      <c r="B24" s="624" t="s">
        <v>542</v>
      </c>
      <c r="C24" s="625"/>
      <c r="D24" s="625"/>
      <c r="E24" s="625"/>
      <c r="F24" s="625"/>
      <c r="G24" s="625"/>
      <c r="H24" s="625"/>
      <c r="I24" s="625"/>
      <c r="J24" s="626"/>
    </row>
    <row r="25" spans="1:10" ht="31.5" customHeight="1">
      <c r="A25" s="624" t="s">
        <v>543</v>
      </c>
      <c r="B25" s="625"/>
      <c r="C25" s="624" t="s">
        <v>544</v>
      </c>
      <c r="D25" s="625"/>
      <c r="E25" s="625"/>
      <c r="F25" s="626"/>
      <c r="G25" s="152" t="s">
        <v>238</v>
      </c>
      <c r="H25" s="153"/>
      <c r="I25" s="154"/>
      <c r="J25" s="124" t="s">
        <v>97</v>
      </c>
    </row>
    <row r="26" spans="1:10" ht="15" customHeight="1">
      <c r="A26" s="645" t="s">
        <v>545</v>
      </c>
      <c r="B26" s="645"/>
      <c r="C26" s="646"/>
      <c r="D26" s="646"/>
      <c r="E26" s="646"/>
      <c r="F26" s="646"/>
      <c r="G26" s="643"/>
      <c r="H26" s="647"/>
      <c r="I26" s="644"/>
      <c r="J26" s="126"/>
    </row>
    <row r="27" spans="1:13" ht="57" customHeight="1">
      <c r="A27" s="119" t="s">
        <v>17</v>
      </c>
      <c r="B27" s="643" t="s">
        <v>240</v>
      </c>
      <c r="C27" s="644"/>
      <c r="D27" s="156" t="s">
        <v>241</v>
      </c>
      <c r="E27" s="156" t="s">
        <v>334</v>
      </c>
      <c r="F27" s="156" t="s">
        <v>242</v>
      </c>
      <c r="G27" s="643"/>
      <c r="H27" s="647"/>
      <c r="I27" s="644"/>
      <c r="J27" s="125"/>
      <c r="K27" s="81" t="s">
        <v>385</v>
      </c>
      <c r="M27" t="s">
        <v>385</v>
      </c>
    </row>
    <row r="28" spans="1:10" ht="15" customHeight="1">
      <c r="A28" s="119">
        <v>1</v>
      </c>
      <c r="B28" s="648" t="s">
        <v>546</v>
      </c>
      <c r="C28" s="649"/>
      <c r="D28" s="274" t="s">
        <v>352</v>
      </c>
      <c r="E28" s="156" t="s">
        <v>79</v>
      </c>
      <c r="F28" s="255">
        <v>154635</v>
      </c>
      <c r="G28" s="249" t="s">
        <v>97</v>
      </c>
      <c r="H28" s="153"/>
      <c r="I28" s="154"/>
      <c r="J28" s="126"/>
    </row>
    <row r="29" spans="1:11" ht="15" customHeight="1">
      <c r="A29" s="119">
        <v>2</v>
      </c>
      <c r="B29" s="648" t="s">
        <v>437</v>
      </c>
      <c r="C29" s="649"/>
      <c r="D29" s="274" t="s">
        <v>635</v>
      </c>
      <c r="E29" s="156" t="s">
        <v>79</v>
      </c>
      <c r="F29" s="255">
        <v>106547</v>
      </c>
      <c r="G29" s="249" t="s">
        <v>97</v>
      </c>
      <c r="H29" s="153"/>
      <c r="I29" s="154"/>
      <c r="J29" s="126"/>
      <c r="K29" s="81" t="s">
        <v>385</v>
      </c>
    </row>
    <row r="30" spans="1:10" ht="15" customHeight="1">
      <c r="A30" s="119">
        <v>3</v>
      </c>
      <c r="B30" s="270" t="s">
        <v>438</v>
      </c>
      <c r="C30" s="270"/>
      <c r="D30" s="274" t="s">
        <v>547</v>
      </c>
      <c r="E30" s="156" t="s">
        <v>79</v>
      </c>
      <c r="F30" s="255">
        <v>77777</v>
      </c>
      <c r="G30" s="249" t="s">
        <v>97</v>
      </c>
      <c r="H30" s="153"/>
      <c r="I30" s="154"/>
      <c r="J30" s="126"/>
    </row>
    <row r="31" spans="1:10" ht="15" customHeight="1">
      <c r="A31" s="119">
        <v>4</v>
      </c>
      <c r="B31" s="270" t="s">
        <v>440</v>
      </c>
      <c r="C31" s="270"/>
      <c r="D31" s="274" t="s">
        <v>449</v>
      </c>
      <c r="E31" s="156" t="s">
        <v>79</v>
      </c>
      <c r="F31" s="255">
        <v>50561</v>
      </c>
      <c r="G31" s="249" t="s">
        <v>97</v>
      </c>
      <c r="H31" s="153"/>
      <c r="I31" s="154"/>
      <c r="J31" s="126"/>
    </row>
    <row r="32" spans="1:10" ht="15" customHeight="1">
      <c r="A32" s="119">
        <v>5</v>
      </c>
      <c r="B32" s="270" t="s">
        <v>441</v>
      </c>
      <c r="C32" s="270"/>
      <c r="D32" s="274" t="s">
        <v>450</v>
      </c>
      <c r="E32" s="156" t="s">
        <v>79</v>
      </c>
      <c r="F32" s="255">
        <v>50561</v>
      </c>
      <c r="G32" s="249" t="s">
        <v>97</v>
      </c>
      <c r="H32" s="153"/>
      <c r="I32" s="154"/>
      <c r="J32" s="126"/>
    </row>
    <row r="33" spans="1:12" ht="15" customHeight="1">
      <c r="A33" s="119">
        <v>6</v>
      </c>
      <c r="B33" s="270" t="s">
        <v>442</v>
      </c>
      <c r="C33" s="270"/>
      <c r="D33" s="274" t="s">
        <v>451</v>
      </c>
      <c r="E33" s="156" t="s">
        <v>79</v>
      </c>
      <c r="F33" s="255">
        <v>51275</v>
      </c>
      <c r="G33" s="249" t="s">
        <v>97</v>
      </c>
      <c r="H33" s="153"/>
      <c r="I33" s="154"/>
      <c r="J33" s="126"/>
      <c r="L33" t="s">
        <v>385</v>
      </c>
    </row>
    <row r="34" spans="1:11" ht="15" customHeight="1">
      <c r="A34" s="119">
        <v>7</v>
      </c>
      <c r="B34" s="270" t="s">
        <v>443</v>
      </c>
      <c r="C34" s="270"/>
      <c r="D34" s="274" t="s">
        <v>452</v>
      </c>
      <c r="E34" s="156" t="s">
        <v>79</v>
      </c>
      <c r="F34" s="255">
        <v>88450</v>
      </c>
      <c r="G34" s="249" t="s">
        <v>97</v>
      </c>
      <c r="H34" s="153"/>
      <c r="I34" s="154"/>
      <c r="J34" s="126"/>
      <c r="K34" s="81" t="s">
        <v>385</v>
      </c>
    </row>
    <row r="35" spans="1:11" ht="15" customHeight="1">
      <c r="A35" s="119">
        <v>8</v>
      </c>
      <c r="B35" s="270" t="s">
        <v>439</v>
      </c>
      <c r="C35" s="270"/>
      <c r="D35" s="274" t="s">
        <v>729</v>
      </c>
      <c r="E35" s="156" t="s">
        <v>79</v>
      </c>
      <c r="F35" s="255">
        <v>50561</v>
      </c>
      <c r="G35" s="249" t="s">
        <v>97</v>
      </c>
      <c r="H35" s="153"/>
      <c r="I35" s="154"/>
      <c r="J35" s="126"/>
      <c r="K35" t="s">
        <v>385</v>
      </c>
    </row>
    <row r="36" spans="1:10" ht="15" customHeight="1">
      <c r="A36" s="119">
        <v>9</v>
      </c>
      <c r="B36" s="270" t="s">
        <v>444</v>
      </c>
      <c r="C36" s="270"/>
      <c r="D36" s="274" t="s">
        <v>730</v>
      </c>
      <c r="E36" s="156" t="s">
        <v>79</v>
      </c>
      <c r="F36" s="255">
        <v>50561</v>
      </c>
      <c r="G36" s="249" t="s">
        <v>97</v>
      </c>
      <c r="H36" s="153"/>
      <c r="I36" s="154"/>
      <c r="J36" s="126"/>
    </row>
    <row r="37" spans="1:10" ht="15" customHeight="1">
      <c r="A37" s="119">
        <v>10</v>
      </c>
      <c r="B37" s="270" t="s">
        <v>445</v>
      </c>
      <c r="C37" s="270"/>
      <c r="D37" s="274" t="s">
        <v>455</v>
      </c>
      <c r="E37" s="156" t="s">
        <v>79</v>
      </c>
      <c r="F37" s="255">
        <v>72422</v>
      </c>
      <c r="G37" s="249" t="s">
        <v>97</v>
      </c>
      <c r="H37" s="153"/>
      <c r="I37" s="154"/>
      <c r="J37" s="126"/>
    </row>
    <row r="38" spans="1:10" ht="15" customHeight="1">
      <c r="A38" s="119">
        <v>11</v>
      </c>
      <c r="B38" s="270" t="s">
        <v>548</v>
      </c>
      <c r="C38" s="270"/>
      <c r="D38" s="274" t="s">
        <v>730</v>
      </c>
      <c r="E38" s="156" t="s">
        <v>79</v>
      </c>
      <c r="F38" s="255">
        <v>51275</v>
      </c>
      <c r="G38" s="249" t="s">
        <v>97</v>
      </c>
      <c r="H38" s="153"/>
      <c r="I38" s="154"/>
      <c r="J38" s="126"/>
    </row>
    <row r="39" spans="1:10" ht="15" customHeight="1">
      <c r="A39" s="119">
        <v>12</v>
      </c>
      <c r="B39" s="270" t="s">
        <v>549</v>
      </c>
      <c r="C39" s="270"/>
      <c r="D39" s="274" t="s">
        <v>731</v>
      </c>
      <c r="E39" s="156" t="s">
        <v>79</v>
      </c>
      <c r="F39" s="255">
        <v>61838</v>
      </c>
      <c r="G39" s="249" t="s">
        <v>97</v>
      </c>
      <c r="H39" s="153"/>
      <c r="I39" s="154"/>
      <c r="J39" s="126"/>
    </row>
    <row r="40" spans="1:10" ht="15" customHeight="1">
      <c r="A40" s="119">
        <v>13</v>
      </c>
      <c r="B40" s="270" t="s">
        <v>550</v>
      </c>
      <c r="C40" s="270"/>
      <c r="D40" s="274" t="s">
        <v>732</v>
      </c>
      <c r="E40" s="156" t="s">
        <v>79</v>
      </c>
      <c r="F40" s="255">
        <v>55958</v>
      </c>
      <c r="G40" s="249" t="s">
        <v>97</v>
      </c>
      <c r="H40" s="153"/>
      <c r="I40" s="154"/>
      <c r="J40" s="126"/>
    </row>
    <row r="41" spans="1:10" ht="15" customHeight="1">
      <c r="A41" s="119">
        <v>14</v>
      </c>
      <c r="B41" s="270" t="s">
        <v>446</v>
      </c>
      <c r="C41" s="270"/>
      <c r="D41" s="274" t="s">
        <v>551</v>
      </c>
      <c r="E41" s="156" t="s">
        <v>79</v>
      </c>
      <c r="F41" s="255">
        <v>63014</v>
      </c>
      <c r="G41" s="249" t="s">
        <v>97</v>
      </c>
      <c r="H41" s="153"/>
      <c r="I41" s="154"/>
      <c r="J41" s="126"/>
    </row>
    <row r="42" spans="1:10" ht="15" customHeight="1">
      <c r="A42" s="119">
        <v>15</v>
      </c>
      <c r="B42" s="270" t="s">
        <v>552</v>
      </c>
      <c r="C42" s="270"/>
      <c r="D42" s="274" t="s">
        <v>551</v>
      </c>
      <c r="E42" s="156" t="s">
        <v>79</v>
      </c>
      <c r="F42" s="255">
        <v>59507</v>
      </c>
      <c r="G42" s="249" t="s">
        <v>97</v>
      </c>
      <c r="H42" s="153"/>
      <c r="I42" s="154"/>
      <c r="J42" s="126"/>
    </row>
    <row r="43" spans="1:10" ht="15" customHeight="1">
      <c r="A43" s="119">
        <v>16</v>
      </c>
      <c r="B43" s="270" t="s">
        <v>447</v>
      </c>
      <c r="C43" s="270"/>
      <c r="D43" s="274" t="s">
        <v>733</v>
      </c>
      <c r="E43" s="156" t="s">
        <v>79</v>
      </c>
      <c r="F43" s="255">
        <v>50561</v>
      </c>
      <c r="G43" s="249" t="s">
        <v>97</v>
      </c>
      <c r="H43" s="153"/>
      <c r="I43" s="154"/>
      <c r="J43" s="126"/>
    </row>
    <row r="44" spans="1:10" ht="15" customHeight="1">
      <c r="A44" s="119">
        <v>17</v>
      </c>
      <c r="B44" s="270" t="s">
        <v>554</v>
      </c>
      <c r="C44" s="270"/>
      <c r="D44" s="274" t="s">
        <v>462</v>
      </c>
      <c r="E44" s="156" t="s">
        <v>79</v>
      </c>
      <c r="F44" s="255">
        <v>43571</v>
      </c>
      <c r="G44" s="249" t="s">
        <v>97</v>
      </c>
      <c r="H44" s="153"/>
      <c r="I44" s="154"/>
      <c r="J44" s="126"/>
    </row>
    <row r="45" spans="1:10" ht="15" customHeight="1">
      <c r="A45" s="119">
        <v>18</v>
      </c>
      <c r="B45" s="641" t="s">
        <v>458</v>
      </c>
      <c r="C45" s="642"/>
      <c r="D45" s="274" t="s">
        <v>463</v>
      </c>
      <c r="E45" s="156" t="s">
        <v>79</v>
      </c>
      <c r="F45" s="255">
        <v>43571</v>
      </c>
      <c r="G45" s="249" t="s">
        <v>97</v>
      </c>
      <c r="H45" s="153"/>
      <c r="I45" s="154"/>
      <c r="J45" s="126"/>
    </row>
    <row r="46" spans="1:10" ht="15" customHeight="1">
      <c r="A46" s="119">
        <v>19</v>
      </c>
      <c r="B46" s="641" t="s">
        <v>555</v>
      </c>
      <c r="C46" s="642"/>
      <c r="D46" s="274" t="s">
        <v>454</v>
      </c>
      <c r="E46" s="156" t="s">
        <v>79</v>
      </c>
      <c r="F46" s="255">
        <v>28321</v>
      </c>
      <c r="G46" s="249" t="s">
        <v>97</v>
      </c>
      <c r="H46" s="153"/>
      <c r="I46" s="154"/>
      <c r="J46" s="126"/>
    </row>
    <row r="47" spans="1:10" ht="15" customHeight="1">
      <c r="A47" s="119">
        <v>20</v>
      </c>
      <c r="B47" s="270" t="s">
        <v>556</v>
      </c>
      <c r="C47" s="270"/>
      <c r="D47" s="274" t="s">
        <v>557</v>
      </c>
      <c r="E47" s="156" t="s">
        <v>79</v>
      </c>
      <c r="F47" s="255">
        <v>27500</v>
      </c>
      <c r="G47" s="249" t="s">
        <v>97</v>
      </c>
      <c r="H47" s="153"/>
      <c r="I47" s="154"/>
      <c r="J47" s="126"/>
    </row>
    <row r="48" spans="1:10" ht="15" customHeight="1">
      <c r="A48" s="119">
        <v>21</v>
      </c>
      <c r="B48" s="270" t="s">
        <v>558</v>
      </c>
      <c r="C48" s="270"/>
      <c r="D48" s="274" t="s">
        <v>449</v>
      </c>
      <c r="E48" s="156" t="s">
        <v>79</v>
      </c>
      <c r="F48" s="255">
        <v>27500</v>
      </c>
      <c r="G48" s="249" t="s">
        <v>97</v>
      </c>
      <c r="H48" s="153"/>
      <c r="I48" s="154"/>
      <c r="J48" s="126"/>
    </row>
    <row r="49" spans="1:10" ht="15" customHeight="1">
      <c r="A49" s="119">
        <v>22</v>
      </c>
      <c r="B49" s="270" t="s">
        <v>559</v>
      </c>
      <c r="C49" s="270"/>
      <c r="D49" s="274" t="s">
        <v>464</v>
      </c>
      <c r="E49" s="156" t="s">
        <v>79</v>
      </c>
      <c r="F49" s="255">
        <v>25000</v>
      </c>
      <c r="G49" s="249" t="s">
        <v>97</v>
      </c>
      <c r="H49" s="153"/>
      <c r="I49" s="154"/>
      <c r="J49" s="126"/>
    </row>
    <row r="50" spans="1:10" ht="15" customHeight="1">
      <c r="A50" s="119">
        <v>23</v>
      </c>
      <c r="B50" s="270" t="s">
        <v>560</v>
      </c>
      <c r="C50" s="270"/>
      <c r="D50" s="274" t="s">
        <v>453</v>
      </c>
      <c r="E50" s="156" t="s">
        <v>79</v>
      </c>
      <c r="F50" s="255">
        <v>37571</v>
      </c>
      <c r="G50" s="249" t="s">
        <v>97</v>
      </c>
      <c r="H50" s="153"/>
      <c r="I50" s="154"/>
      <c r="J50" s="126"/>
    </row>
    <row r="51" spans="1:10" ht="15" customHeight="1">
      <c r="A51" s="119">
        <v>24</v>
      </c>
      <c r="B51" s="270" t="s">
        <v>459</v>
      </c>
      <c r="C51" s="270"/>
      <c r="D51" s="274" t="s">
        <v>734</v>
      </c>
      <c r="E51" s="156" t="s">
        <v>79</v>
      </c>
      <c r="F51" s="255">
        <v>20000</v>
      </c>
      <c r="G51" s="249" t="s">
        <v>97</v>
      </c>
      <c r="H51" s="153"/>
      <c r="I51" s="154"/>
      <c r="J51" s="126"/>
    </row>
    <row r="52" spans="1:10" ht="15" customHeight="1">
      <c r="A52" s="119">
        <v>25</v>
      </c>
      <c r="B52" s="270" t="s">
        <v>460</v>
      </c>
      <c r="C52" s="270"/>
      <c r="D52" s="274" t="s">
        <v>465</v>
      </c>
      <c r="E52" s="156" t="s">
        <v>79</v>
      </c>
      <c r="F52" s="255">
        <v>26500</v>
      </c>
      <c r="G52" s="249" t="s">
        <v>97</v>
      </c>
      <c r="H52" s="153"/>
      <c r="I52" s="154"/>
      <c r="J52" s="126"/>
    </row>
    <row r="53" spans="1:10" ht="15" customHeight="1">
      <c r="A53" s="119">
        <v>26</v>
      </c>
      <c r="B53" s="641" t="s">
        <v>461</v>
      </c>
      <c r="C53" s="642"/>
      <c r="D53" s="274" t="s">
        <v>463</v>
      </c>
      <c r="E53" s="156" t="s">
        <v>79</v>
      </c>
      <c r="F53" s="255">
        <v>47905</v>
      </c>
      <c r="G53" s="249" t="s">
        <v>97</v>
      </c>
      <c r="H53" s="153"/>
      <c r="I53" s="154"/>
      <c r="J53" s="126"/>
    </row>
    <row r="54" spans="1:10" ht="15" customHeight="1">
      <c r="A54" s="119">
        <v>27</v>
      </c>
      <c r="B54" s="270" t="s">
        <v>561</v>
      </c>
      <c r="C54" s="270"/>
      <c r="D54" s="274" t="s">
        <v>553</v>
      </c>
      <c r="E54" s="156" t="s">
        <v>79</v>
      </c>
      <c r="F54" s="255">
        <v>18000</v>
      </c>
      <c r="G54" s="249" t="s">
        <v>97</v>
      </c>
      <c r="H54" s="153"/>
      <c r="I54" s="154"/>
      <c r="J54" s="126"/>
    </row>
    <row r="55" spans="1:10" ht="15" customHeight="1">
      <c r="A55" s="119">
        <v>28</v>
      </c>
      <c r="B55" s="270" t="s">
        <v>562</v>
      </c>
      <c r="C55" s="270"/>
      <c r="D55" s="274" t="s">
        <v>465</v>
      </c>
      <c r="E55" s="156" t="s">
        <v>79</v>
      </c>
      <c r="F55" s="255">
        <v>18000</v>
      </c>
      <c r="G55" s="249" t="s">
        <v>97</v>
      </c>
      <c r="H55" s="153"/>
      <c r="I55" s="154"/>
      <c r="J55" s="126"/>
    </row>
    <row r="56" spans="1:10" ht="15" customHeight="1">
      <c r="A56" s="119">
        <v>29</v>
      </c>
      <c r="B56" s="270" t="s">
        <v>563</v>
      </c>
      <c r="C56" s="270"/>
      <c r="D56" s="274" t="s">
        <v>454</v>
      </c>
      <c r="E56" s="156" t="s">
        <v>79</v>
      </c>
      <c r="F56" s="255">
        <v>44799</v>
      </c>
      <c r="G56" s="249" t="s">
        <v>97</v>
      </c>
      <c r="H56" s="153"/>
      <c r="I56" s="154"/>
      <c r="J56" s="126"/>
    </row>
    <row r="57" spans="1:10" ht="15" customHeight="1">
      <c r="A57" s="119">
        <v>30</v>
      </c>
      <c r="B57" s="641" t="s">
        <v>564</v>
      </c>
      <c r="C57" s="642"/>
      <c r="D57" s="274" t="s">
        <v>465</v>
      </c>
      <c r="E57" s="156" t="s">
        <v>79</v>
      </c>
      <c r="F57" s="255">
        <v>18000</v>
      </c>
      <c r="G57" s="249" t="s">
        <v>97</v>
      </c>
      <c r="H57" s="153"/>
      <c r="I57" s="154"/>
      <c r="J57" s="126"/>
    </row>
    <row r="58" spans="1:10" ht="15" customHeight="1">
      <c r="A58" s="119">
        <v>31</v>
      </c>
      <c r="B58" s="270" t="s">
        <v>565</v>
      </c>
      <c r="C58" s="270"/>
      <c r="D58" s="274" t="s">
        <v>449</v>
      </c>
      <c r="E58" s="156" t="s">
        <v>79</v>
      </c>
      <c r="F58" s="255">
        <v>55133</v>
      </c>
      <c r="G58" s="249" t="s">
        <v>97</v>
      </c>
      <c r="H58" s="153"/>
      <c r="I58" s="154"/>
      <c r="J58" s="126"/>
    </row>
    <row r="59" spans="1:10" ht="15" customHeight="1">
      <c r="A59" s="119">
        <v>32</v>
      </c>
      <c r="B59" s="270" t="s">
        <v>566</v>
      </c>
      <c r="C59" s="270"/>
      <c r="D59" s="274" t="s">
        <v>465</v>
      </c>
      <c r="E59" s="156" t="s">
        <v>79</v>
      </c>
      <c r="F59" s="255">
        <v>17500</v>
      </c>
      <c r="G59" s="249" t="s">
        <v>97</v>
      </c>
      <c r="H59" s="153"/>
      <c r="I59" s="154"/>
      <c r="J59" s="126"/>
    </row>
    <row r="60" spans="1:10" ht="15" customHeight="1">
      <c r="A60" s="119">
        <v>33</v>
      </c>
      <c r="B60" s="270" t="s">
        <v>567</v>
      </c>
      <c r="C60" s="270"/>
      <c r="D60" s="274" t="s">
        <v>553</v>
      </c>
      <c r="E60" s="156" t="s">
        <v>79</v>
      </c>
      <c r="F60" s="255">
        <v>39571</v>
      </c>
      <c r="G60" s="249" t="s">
        <v>97</v>
      </c>
      <c r="H60" s="153"/>
      <c r="I60" s="154"/>
      <c r="J60" s="126"/>
    </row>
    <row r="61" spans="1:11" ht="15" customHeight="1">
      <c r="A61" s="119">
        <v>34</v>
      </c>
      <c r="B61" s="641" t="s">
        <v>568</v>
      </c>
      <c r="C61" s="642"/>
      <c r="D61" s="274" t="s">
        <v>553</v>
      </c>
      <c r="E61" s="156" t="s">
        <v>79</v>
      </c>
      <c r="F61" s="255">
        <v>21500</v>
      </c>
      <c r="G61" s="249" t="s">
        <v>97</v>
      </c>
      <c r="H61" s="153"/>
      <c r="I61" s="154"/>
      <c r="J61" s="126"/>
      <c r="K61" t="s">
        <v>385</v>
      </c>
    </row>
    <row r="62" spans="1:10" ht="15" customHeight="1">
      <c r="A62" s="119">
        <v>35</v>
      </c>
      <c r="B62" s="270" t="s">
        <v>569</v>
      </c>
      <c r="C62" s="270"/>
      <c r="D62" s="274" t="s">
        <v>449</v>
      </c>
      <c r="E62" s="156" t="s">
        <v>79</v>
      </c>
      <c r="F62" s="255">
        <v>21000</v>
      </c>
      <c r="G62" s="249" t="s">
        <v>97</v>
      </c>
      <c r="H62" s="153"/>
      <c r="I62" s="154"/>
      <c r="J62" s="126"/>
    </row>
    <row r="63" spans="1:10" ht="15" customHeight="1">
      <c r="A63" s="119">
        <v>36</v>
      </c>
      <c r="B63" s="270" t="s">
        <v>570</v>
      </c>
      <c r="C63" s="270"/>
      <c r="D63" s="274" t="s">
        <v>454</v>
      </c>
      <c r="E63" s="156" t="s">
        <v>79</v>
      </c>
      <c r="F63" s="255">
        <v>19800</v>
      </c>
      <c r="G63" s="249" t="s">
        <v>97</v>
      </c>
      <c r="H63" s="153"/>
      <c r="I63" s="154"/>
      <c r="J63" s="126"/>
    </row>
    <row r="64" spans="1:11" ht="15" customHeight="1">
      <c r="A64" s="119">
        <v>37</v>
      </c>
      <c r="B64" s="270" t="s">
        <v>571</v>
      </c>
      <c r="C64" s="270"/>
      <c r="D64" s="274" t="s">
        <v>454</v>
      </c>
      <c r="E64" s="156" t="s">
        <v>79</v>
      </c>
      <c r="F64" s="255">
        <v>22000</v>
      </c>
      <c r="G64" s="249" t="s">
        <v>97</v>
      </c>
      <c r="H64" s="153"/>
      <c r="I64" s="154"/>
      <c r="J64" s="148"/>
      <c r="K64" s="81" t="s">
        <v>385</v>
      </c>
    </row>
    <row r="65" spans="1:10" ht="15" customHeight="1">
      <c r="A65" s="119">
        <v>38</v>
      </c>
      <c r="B65" s="270" t="s">
        <v>572</v>
      </c>
      <c r="C65" s="270"/>
      <c r="D65" s="274" t="s">
        <v>573</v>
      </c>
      <c r="E65" s="156" t="s">
        <v>79</v>
      </c>
      <c r="F65" s="255">
        <v>19779</v>
      </c>
      <c r="G65" s="249" t="s">
        <v>97</v>
      </c>
      <c r="H65" s="153"/>
      <c r="I65" s="154"/>
      <c r="J65" s="148"/>
    </row>
    <row r="66" spans="1:11" ht="15" customHeight="1">
      <c r="A66" s="119">
        <v>39</v>
      </c>
      <c r="B66" s="641" t="s">
        <v>574</v>
      </c>
      <c r="C66" s="642"/>
      <c r="D66" s="274" t="s">
        <v>449</v>
      </c>
      <c r="E66" s="156" t="s">
        <v>79</v>
      </c>
      <c r="F66" s="255">
        <v>47220</v>
      </c>
      <c r="G66" s="249" t="s">
        <v>97</v>
      </c>
      <c r="H66" s="153"/>
      <c r="I66" s="154"/>
      <c r="J66" s="126"/>
      <c r="K66" s="81" t="s">
        <v>385</v>
      </c>
    </row>
    <row r="67" spans="1:12" ht="15" customHeight="1">
      <c r="A67" s="119">
        <v>40</v>
      </c>
      <c r="B67" s="270" t="s">
        <v>575</v>
      </c>
      <c r="C67" s="270"/>
      <c r="D67" s="274" t="s">
        <v>576</v>
      </c>
      <c r="E67" s="156" t="s">
        <v>79</v>
      </c>
      <c r="F67" s="255">
        <v>20000</v>
      </c>
      <c r="G67" s="249" t="s">
        <v>97</v>
      </c>
      <c r="H67" s="153"/>
      <c r="I67" s="154"/>
      <c r="J67" s="126"/>
      <c r="L67" s="81" t="s">
        <v>385</v>
      </c>
    </row>
    <row r="68" spans="1:10" ht="15" customHeight="1">
      <c r="A68" s="119">
        <v>41</v>
      </c>
      <c r="B68" s="641" t="s">
        <v>577</v>
      </c>
      <c r="C68" s="642"/>
      <c r="D68" s="274" t="s">
        <v>735</v>
      </c>
      <c r="E68" s="156" t="s">
        <v>79</v>
      </c>
      <c r="F68" s="255">
        <v>18000</v>
      </c>
      <c r="G68" s="249" t="s">
        <v>97</v>
      </c>
      <c r="H68" s="153"/>
      <c r="I68" s="154"/>
      <c r="J68" s="126"/>
    </row>
    <row r="69" spans="1:10" ht="15" customHeight="1">
      <c r="A69" s="119">
        <v>42</v>
      </c>
      <c r="B69" s="270" t="s">
        <v>578</v>
      </c>
      <c r="C69" s="270"/>
      <c r="D69" s="274" t="s">
        <v>462</v>
      </c>
      <c r="E69" s="156" t="s">
        <v>79</v>
      </c>
      <c r="F69" s="255">
        <v>57864</v>
      </c>
      <c r="G69" s="249" t="s">
        <v>97</v>
      </c>
      <c r="H69" s="153"/>
      <c r="I69" s="154"/>
      <c r="J69" s="126"/>
    </row>
    <row r="70" spans="1:10" ht="15" customHeight="1">
      <c r="A70" s="119">
        <v>43</v>
      </c>
      <c r="B70" s="270" t="s">
        <v>579</v>
      </c>
      <c r="C70" s="270"/>
      <c r="D70" s="274" t="s">
        <v>601</v>
      </c>
      <c r="E70" s="156" t="s">
        <v>79</v>
      </c>
      <c r="F70" s="255">
        <v>17000</v>
      </c>
      <c r="G70" s="249" t="s">
        <v>97</v>
      </c>
      <c r="H70" s="153"/>
      <c r="I70" s="154"/>
      <c r="J70" s="126"/>
    </row>
    <row r="71" spans="1:10" ht="15" customHeight="1">
      <c r="A71" s="119">
        <v>44</v>
      </c>
      <c r="B71" s="270" t="s">
        <v>580</v>
      </c>
      <c r="C71" s="270"/>
      <c r="D71" s="274" t="s">
        <v>462</v>
      </c>
      <c r="E71" s="156" t="s">
        <v>79</v>
      </c>
      <c r="F71" s="255">
        <v>28000</v>
      </c>
      <c r="G71" s="249" t="s">
        <v>97</v>
      </c>
      <c r="H71" s="153"/>
      <c r="I71" s="154"/>
      <c r="J71" s="126"/>
    </row>
    <row r="72" spans="1:12" ht="15" customHeight="1">
      <c r="A72" s="119">
        <v>45</v>
      </c>
      <c r="B72" s="270" t="s">
        <v>581</v>
      </c>
      <c r="C72" s="270"/>
      <c r="D72" s="274" t="s">
        <v>553</v>
      </c>
      <c r="E72" s="156" t="s">
        <v>79</v>
      </c>
      <c r="F72" s="255">
        <v>16000</v>
      </c>
      <c r="G72" s="249" t="s">
        <v>97</v>
      </c>
      <c r="H72" s="153"/>
      <c r="I72" s="154"/>
      <c r="J72" s="126"/>
      <c r="L72" s="81" t="s">
        <v>385</v>
      </c>
    </row>
    <row r="73" spans="1:12" ht="15" customHeight="1">
      <c r="A73" s="119">
        <v>46</v>
      </c>
      <c r="B73" s="270" t="s">
        <v>582</v>
      </c>
      <c r="C73" s="270"/>
      <c r="D73" s="274" t="s">
        <v>449</v>
      </c>
      <c r="E73" s="156" t="s">
        <v>79</v>
      </c>
      <c r="F73" s="255">
        <v>20500</v>
      </c>
      <c r="G73" s="249" t="s">
        <v>97</v>
      </c>
      <c r="H73" s="153"/>
      <c r="I73" s="154"/>
      <c r="J73" s="126"/>
      <c r="L73" s="81" t="s">
        <v>385</v>
      </c>
    </row>
    <row r="74" spans="1:10" ht="15" customHeight="1">
      <c r="A74" s="119">
        <v>47</v>
      </c>
      <c r="B74" s="270" t="s">
        <v>583</v>
      </c>
      <c r="C74" s="270"/>
      <c r="D74" s="274" t="s">
        <v>449</v>
      </c>
      <c r="E74" s="156" t="s">
        <v>79</v>
      </c>
      <c r="F74" s="255">
        <v>19177</v>
      </c>
      <c r="G74" s="249" t="s">
        <v>97</v>
      </c>
      <c r="H74" s="153"/>
      <c r="I74" s="154"/>
      <c r="J74" s="126"/>
    </row>
    <row r="75" spans="1:10" ht="15" customHeight="1">
      <c r="A75" s="119">
        <v>48</v>
      </c>
      <c r="B75" s="270" t="s">
        <v>584</v>
      </c>
      <c r="C75" s="270"/>
      <c r="D75" s="274" t="s">
        <v>553</v>
      </c>
      <c r="E75" s="156" t="s">
        <v>79</v>
      </c>
      <c r="F75" s="255">
        <v>16452</v>
      </c>
      <c r="G75" s="249" t="s">
        <v>97</v>
      </c>
      <c r="H75" s="153"/>
      <c r="I75" s="154"/>
      <c r="J75" s="126"/>
    </row>
    <row r="76" spans="1:10" ht="15" customHeight="1">
      <c r="A76" s="119">
        <v>49</v>
      </c>
      <c r="B76" s="270" t="s">
        <v>585</v>
      </c>
      <c r="C76" s="270"/>
      <c r="D76" s="274" t="s">
        <v>465</v>
      </c>
      <c r="E76" s="156" t="s">
        <v>79</v>
      </c>
      <c r="F76" s="255">
        <v>16839</v>
      </c>
      <c r="G76" s="249" t="s">
        <v>97</v>
      </c>
      <c r="H76" s="153"/>
      <c r="I76" s="154"/>
      <c r="J76" s="126"/>
    </row>
    <row r="77" spans="1:10" ht="15" customHeight="1">
      <c r="A77" s="119">
        <v>50</v>
      </c>
      <c r="B77" s="641" t="s">
        <v>586</v>
      </c>
      <c r="C77" s="642"/>
      <c r="D77" s="274" t="s">
        <v>553</v>
      </c>
      <c r="E77" s="156" t="s">
        <v>79</v>
      </c>
      <c r="F77" s="255">
        <v>25000</v>
      </c>
      <c r="G77" s="249" t="s">
        <v>97</v>
      </c>
      <c r="H77" s="153"/>
      <c r="I77" s="154"/>
      <c r="J77" s="126"/>
    </row>
    <row r="78" spans="1:10" ht="15" customHeight="1">
      <c r="A78" s="119">
        <v>51</v>
      </c>
      <c r="B78" s="641" t="s">
        <v>587</v>
      </c>
      <c r="C78" s="642"/>
      <c r="D78" s="274" t="s">
        <v>462</v>
      </c>
      <c r="E78" s="156" t="s">
        <v>79</v>
      </c>
      <c r="F78" s="255">
        <v>18386</v>
      </c>
      <c r="G78" s="249" t="s">
        <v>97</v>
      </c>
      <c r="H78" s="153"/>
      <c r="I78" s="154"/>
      <c r="J78" s="126"/>
    </row>
    <row r="79" spans="1:10" ht="15" customHeight="1">
      <c r="A79" s="119">
        <v>52</v>
      </c>
      <c r="B79" s="270" t="s">
        <v>588</v>
      </c>
      <c r="C79" s="270"/>
      <c r="D79" s="274" t="s">
        <v>465</v>
      </c>
      <c r="E79" s="156" t="s">
        <v>79</v>
      </c>
      <c r="F79" s="255">
        <v>42000</v>
      </c>
      <c r="G79" s="249" t="s">
        <v>97</v>
      </c>
      <c r="H79" s="153"/>
      <c r="I79" s="154"/>
      <c r="J79" s="126"/>
    </row>
    <row r="80" spans="1:10" ht="15" customHeight="1">
      <c r="A80" s="119">
        <v>53</v>
      </c>
      <c r="B80" s="270" t="s">
        <v>589</v>
      </c>
      <c r="C80" s="270"/>
      <c r="D80" s="274" t="s">
        <v>457</v>
      </c>
      <c r="E80" s="156" t="s">
        <v>79</v>
      </c>
      <c r="F80" s="255">
        <v>18386</v>
      </c>
      <c r="G80" s="249" t="s">
        <v>97</v>
      </c>
      <c r="H80" s="153"/>
      <c r="I80" s="154"/>
      <c r="J80" s="126"/>
    </row>
    <row r="81" spans="1:10" ht="15" customHeight="1">
      <c r="A81" s="119">
        <v>54</v>
      </c>
      <c r="B81" s="641" t="s">
        <v>590</v>
      </c>
      <c r="C81" s="642"/>
      <c r="D81" s="274" t="s">
        <v>457</v>
      </c>
      <c r="E81" s="156" t="s">
        <v>79</v>
      </c>
      <c r="F81" s="255">
        <v>18000</v>
      </c>
      <c r="G81" s="249" t="s">
        <v>97</v>
      </c>
      <c r="H81" s="153"/>
      <c r="I81" s="154"/>
      <c r="J81" s="126"/>
    </row>
    <row r="82" spans="1:10" ht="15" customHeight="1">
      <c r="A82" s="119">
        <v>55</v>
      </c>
      <c r="B82" s="270" t="s">
        <v>591</v>
      </c>
      <c r="C82" s="270"/>
      <c r="D82" s="274" t="s">
        <v>465</v>
      </c>
      <c r="E82" s="156" t="s">
        <v>79</v>
      </c>
      <c r="F82" s="255">
        <v>20000</v>
      </c>
      <c r="G82" s="249" t="s">
        <v>97</v>
      </c>
      <c r="H82" s="153"/>
      <c r="I82" s="154"/>
      <c r="J82" s="126"/>
    </row>
    <row r="83" spans="1:10" ht="15" customHeight="1">
      <c r="A83" s="119">
        <v>56</v>
      </c>
      <c r="B83" s="270" t="s">
        <v>592</v>
      </c>
      <c r="C83" s="270"/>
      <c r="D83" s="274" t="s">
        <v>593</v>
      </c>
      <c r="E83" s="156" t="s">
        <v>79</v>
      </c>
      <c r="F83" s="255">
        <v>17000</v>
      </c>
      <c r="G83" s="249" t="s">
        <v>97</v>
      </c>
      <c r="H83" s="153"/>
      <c r="I83" s="154"/>
      <c r="J83" s="126"/>
    </row>
    <row r="84" spans="1:10" ht="15" customHeight="1">
      <c r="A84" s="119">
        <v>57</v>
      </c>
      <c r="B84" s="270" t="s">
        <v>594</v>
      </c>
      <c r="C84" s="270"/>
      <c r="D84" s="274" t="s">
        <v>593</v>
      </c>
      <c r="E84" s="156" t="s">
        <v>79</v>
      </c>
      <c r="F84" s="255">
        <v>16071</v>
      </c>
      <c r="G84" s="249" t="s">
        <v>97</v>
      </c>
      <c r="H84" s="153"/>
      <c r="I84" s="154"/>
      <c r="J84" s="126"/>
    </row>
    <row r="85" spans="1:10" ht="15" customHeight="1">
      <c r="A85" s="119">
        <v>58</v>
      </c>
      <c r="B85" s="270" t="s">
        <v>595</v>
      </c>
      <c r="C85" s="270"/>
      <c r="D85" s="274" t="s">
        <v>596</v>
      </c>
      <c r="E85" s="156" t="s">
        <v>79</v>
      </c>
      <c r="F85" s="255">
        <v>18386</v>
      </c>
      <c r="G85" s="249" t="s">
        <v>97</v>
      </c>
      <c r="H85" s="153"/>
      <c r="I85" s="154"/>
      <c r="J85" s="126"/>
    </row>
    <row r="86" spans="1:10" ht="15" customHeight="1">
      <c r="A86" s="119">
        <v>59</v>
      </c>
      <c r="B86" s="270" t="s">
        <v>597</v>
      </c>
      <c r="C86" s="270"/>
      <c r="D86" s="274" t="s">
        <v>457</v>
      </c>
      <c r="E86" s="156" t="s">
        <v>79</v>
      </c>
      <c r="F86" s="255">
        <v>62000</v>
      </c>
      <c r="G86" s="249" t="s">
        <v>97</v>
      </c>
      <c r="H86" s="153"/>
      <c r="I86" s="154"/>
      <c r="J86" s="126"/>
    </row>
    <row r="87" spans="1:10" ht="15" customHeight="1">
      <c r="A87" s="119">
        <v>60</v>
      </c>
      <c r="B87" s="270" t="s">
        <v>598</v>
      </c>
      <c r="C87" s="270"/>
      <c r="D87" s="274" t="s">
        <v>596</v>
      </c>
      <c r="E87" s="156" t="s">
        <v>79</v>
      </c>
      <c r="F87" s="255">
        <v>16971</v>
      </c>
      <c r="G87" s="249" t="s">
        <v>97</v>
      </c>
      <c r="H87" s="153"/>
      <c r="I87" s="154"/>
      <c r="J87" s="126"/>
    </row>
    <row r="88" spans="1:10" ht="15" customHeight="1">
      <c r="A88" s="119">
        <v>61</v>
      </c>
      <c r="B88" s="270" t="s">
        <v>600</v>
      </c>
      <c r="C88" s="270"/>
      <c r="D88" s="274" t="s">
        <v>601</v>
      </c>
      <c r="E88" s="156" t="s">
        <v>79</v>
      </c>
      <c r="F88" s="255">
        <v>19800</v>
      </c>
      <c r="G88" s="249" t="s">
        <v>97</v>
      </c>
      <c r="H88" s="153"/>
      <c r="I88" s="154"/>
      <c r="J88" s="126"/>
    </row>
    <row r="89" spans="1:10" ht="15" customHeight="1">
      <c r="A89" s="119">
        <v>62</v>
      </c>
      <c r="B89" s="270" t="s">
        <v>602</v>
      </c>
      <c r="C89" s="270"/>
      <c r="D89" s="274" t="s">
        <v>465</v>
      </c>
      <c r="E89" s="156" t="s">
        <v>79</v>
      </c>
      <c r="F89" s="255">
        <v>41500</v>
      </c>
      <c r="G89" s="249" t="s">
        <v>97</v>
      </c>
      <c r="H89" s="153"/>
      <c r="I89" s="154"/>
      <c r="J89" s="126"/>
    </row>
    <row r="90" spans="1:10" ht="15" customHeight="1">
      <c r="A90" s="119">
        <v>63</v>
      </c>
      <c r="B90" s="270" t="s">
        <v>603</v>
      </c>
      <c r="C90" s="270"/>
      <c r="D90" s="274" t="s">
        <v>604</v>
      </c>
      <c r="E90" s="156" t="s">
        <v>79</v>
      </c>
      <c r="F90" s="255">
        <v>54000</v>
      </c>
      <c r="G90" s="249" t="s">
        <v>97</v>
      </c>
      <c r="H90" s="153"/>
      <c r="I90" s="154"/>
      <c r="J90" s="126"/>
    </row>
    <row r="91" spans="1:10" ht="15" customHeight="1">
      <c r="A91" s="119">
        <v>64</v>
      </c>
      <c r="B91" s="270" t="s">
        <v>605</v>
      </c>
      <c r="C91" s="270"/>
      <c r="D91" s="274" t="s">
        <v>599</v>
      </c>
      <c r="E91" s="156" t="s">
        <v>79</v>
      </c>
      <c r="F91" s="255">
        <v>17500</v>
      </c>
      <c r="G91" s="249" t="s">
        <v>97</v>
      </c>
      <c r="H91" s="153"/>
      <c r="I91" s="154"/>
      <c r="J91" s="126"/>
    </row>
    <row r="92" spans="1:10" ht="15" customHeight="1">
      <c r="A92" s="119">
        <v>65</v>
      </c>
      <c r="B92" s="270" t="s">
        <v>606</v>
      </c>
      <c r="C92" s="270"/>
      <c r="D92" s="274" t="s">
        <v>599</v>
      </c>
      <c r="E92" s="156" t="s">
        <v>79</v>
      </c>
      <c r="F92" s="255">
        <v>17500</v>
      </c>
      <c r="G92" s="249" t="s">
        <v>97</v>
      </c>
      <c r="H92" s="153"/>
      <c r="I92" s="154"/>
      <c r="J92" s="126"/>
    </row>
    <row r="93" spans="1:10" ht="15" customHeight="1">
      <c r="A93" s="119">
        <v>66</v>
      </c>
      <c r="B93" s="270" t="s">
        <v>607</v>
      </c>
      <c r="C93" s="270"/>
      <c r="D93" s="274" t="s">
        <v>601</v>
      </c>
      <c r="E93" s="156" t="s">
        <v>79</v>
      </c>
      <c r="F93" s="255">
        <v>28000</v>
      </c>
      <c r="G93" s="249" t="s">
        <v>97</v>
      </c>
      <c r="H93" s="153"/>
      <c r="I93" s="154"/>
      <c r="J93" s="126"/>
    </row>
    <row r="94" spans="1:12" ht="15" customHeight="1">
      <c r="A94" s="119">
        <v>67</v>
      </c>
      <c r="B94" s="641" t="s">
        <v>608</v>
      </c>
      <c r="C94" s="642"/>
      <c r="D94" s="274" t="s">
        <v>604</v>
      </c>
      <c r="E94" s="156" t="s">
        <v>79</v>
      </c>
      <c r="F94" s="255">
        <v>13143</v>
      </c>
      <c r="G94" s="249" t="s">
        <v>97</v>
      </c>
      <c r="H94" s="153"/>
      <c r="I94" s="154"/>
      <c r="J94" s="126"/>
      <c r="L94" t="s">
        <v>385</v>
      </c>
    </row>
    <row r="95" spans="1:10" ht="15" customHeight="1">
      <c r="A95" s="119">
        <v>68</v>
      </c>
      <c r="B95" s="270" t="s">
        <v>609</v>
      </c>
      <c r="C95" s="270"/>
      <c r="D95" s="274" t="s">
        <v>604</v>
      </c>
      <c r="E95" s="156" t="s">
        <v>79</v>
      </c>
      <c r="F95" s="255">
        <v>14857</v>
      </c>
      <c r="G95" s="249" t="s">
        <v>97</v>
      </c>
      <c r="H95" s="153"/>
      <c r="I95" s="154"/>
      <c r="J95" s="126"/>
    </row>
    <row r="96" spans="1:10" ht="15" customHeight="1">
      <c r="A96" s="119">
        <v>69</v>
      </c>
      <c r="B96" s="641" t="s">
        <v>610</v>
      </c>
      <c r="C96" s="642"/>
      <c r="D96" s="274" t="s">
        <v>596</v>
      </c>
      <c r="E96" s="156" t="s">
        <v>79</v>
      </c>
      <c r="F96" s="255">
        <v>20893</v>
      </c>
      <c r="G96" s="249" t="s">
        <v>97</v>
      </c>
      <c r="H96" s="153"/>
      <c r="I96" s="154"/>
      <c r="J96" s="126"/>
    </row>
    <row r="97" spans="1:10" ht="15" customHeight="1">
      <c r="A97" s="119">
        <v>70</v>
      </c>
      <c r="B97" s="270" t="s">
        <v>611</v>
      </c>
      <c r="C97" s="270"/>
      <c r="D97" s="274" t="s">
        <v>604</v>
      </c>
      <c r="E97" s="156" t="s">
        <v>79</v>
      </c>
      <c r="F97" s="255">
        <v>26000</v>
      </c>
      <c r="G97" s="249" t="s">
        <v>97</v>
      </c>
      <c r="H97" s="153"/>
      <c r="I97" s="154"/>
      <c r="J97" s="126"/>
    </row>
    <row r="98" spans="1:10" ht="15" customHeight="1">
      <c r="A98" s="119">
        <v>71</v>
      </c>
      <c r="B98" s="270" t="s">
        <v>612</v>
      </c>
      <c r="C98" s="270"/>
      <c r="D98" s="274" t="s">
        <v>456</v>
      </c>
      <c r="E98" s="156" t="s">
        <v>79</v>
      </c>
      <c r="F98" s="255">
        <v>17000</v>
      </c>
      <c r="G98" s="249" t="s">
        <v>97</v>
      </c>
      <c r="H98" s="153"/>
      <c r="I98" s="154"/>
      <c r="J98" s="126"/>
    </row>
    <row r="99" spans="1:10" ht="15" customHeight="1">
      <c r="A99" s="119">
        <v>72</v>
      </c>
      <c r="B99" s="270" t="s">
        <v>613</v>
      </c>
      <c r="C99" s="270"/>
      <c r="D99" s="274" t="s">
        <v>601</v>
      </c>
      <c r="E99" s="156" t="s">
        <v>79</v>
      </c>
      <c r="F99" s="255">
        <v>16000</v>
      </c>
      <c r="G99" s="249" t="s">
        <v>97</v>
      </c>
      <c r="H99" s="153"/>
      <c r="I99" s="154"/>
      <c r="J99" s="126"/>
    </row>
    <row r="100" spans="1:10" ht="15" customHeight="1">
      <c r="A100" s="119">
        <v>73</v>
      </c>
      <c r="B100" s="270" t="s">
        <v>614</v>
      </c>
      <c r="C100" s="270"/>
      <c r="D100" s="274" t="s">
        <v>596</v>
      </c>
      <c r="E100" s="156" t="s">
        <v>79</v>
      </c>
      <c r="F100" s="255">
        <v>20000</v>
      </c>
      <c r="G100" s="249" t="s">
        <v>97</v>
      </c>
      <c r="H100" s="153"/>
      <c r="I100" s="154"/>
      <c r="J100" s="126"/>
    </row>
    <row r="101" spans="1:10" ht="15" customHeight="1">
      <c r="A101" s="119">
        <v>74</v>
      </c>
      <c r="B101" s="270" t="s">
        <v>615</v>
      </c>
      <c r="C101" s="270"/>
      <c r="D101" s="274" t="s">
        <v>456</v>
      </c>
      <c r="E101" s="156" t="s">
        <v>79</v>
      </c>
      <c r="F101" s="255">
        <v>14786</v>
      </c>
      <c r="G101" s="249" t="s">
        <v>97</v>
      </c>
      <c r="H101" s="153"/>
      <c r="I101" s="154"/>
      <c r="J101" s="126"/>
    </row>
    <row r="102" spans="1:10" ht="15" customHeight="1">
      <c r="A102" s="119">
        <v>75</v>
      </c>
      <c r="B102" s="641" t="s">
        <v>616</v>
      </c>
      <c r="C102" s="642"/>
      <c r="D102" s="274" t="s">
        <v>604</v>
      </c>
      <c r="E102" s="156" t="s">
        <v>79</v>
      </c>
      <c r="F102" s="255">
        <v>11232</v>
      </c>
      <c r="G102" s="249" t="s">
        <v>97</v>
      </c>
      <c r="H102" s="153"/>
      <c r="I102" s="154"/>
      <c r="J102" s="126"/>
    </row>
    <row r="103" spans="1:10" ht="15" customHeight="1">
      <c r="A103" s="119">
        <v>76</v>
      </c>
      <c r="B103" s="270" t="s">
        <v>618</v>
      </c>
      <c r="C103" s="270"/>
      <c r="D103" s="274" t="s">
        <v>617</v>
      </c>
      <c r="E103" s="156" t="s">
        <v>79</v>
      </c>
      <c r="F103" s="255">
        <v>39000</v>
      </c>
      <c r="G103" s="249" t="s">
        <v>97</v>
      </c>
      <c r="H103" s="153"/>
      <c r="I103" s="154"/>
      <c r="J103" s="126"/>
    </row>
    <row r="104" spans="1:10" ht="15" customHeight="1">
      <c r="A104" s="119">
        <v>77</v>
      </c>
      <c r="B104" s="270" t="s">
        <v>619</v>
      </c>
      <c r="C104" s="270"/>
      <c r="D104" s="274" t="s">
        <v>456</v>
      </c>
      <c r="E104" s="156" t="s">
        <v>79</v>
      </c>
      <c r="F104" s="255">
        <v>12000</v>
      </c>
      <c r="G104" s="249" t="s">
        <v>97</v>
      </c>
      <c r="H104" s="153"/>
      <c r="I104" s="154"/>
      <c r="J104" s="126"/>
    </row>
    <row r="105" spans="1:10" ht="15" customHeight="1">
      <c r="A105" s="119">
        <v>78</v>
      </c>
      <c r="B105" s="270" t="s">
        <v>709</v>
      </c>
      <c r="C105" s="270"/>
      <c r="D105" s="274" t="s">
        <v>604</v>
      </c>
      <c r="E105" s="156" t="s">
        <v>79</v>
      </c>
      <c r="F105" s="255">
        <v>40000</v>
      </c>
      <c r="G105" s="249" t="s">
        <v>97</v>
      </c>
      <c r="H105" s="153"/>
      <c r="I105" s="154"/>
      <c r="J105" s="126"/>
    </row>
    <row r="106" spans="1:10" ht="15" customHeight="1">
      <c r="A106" s="119">
        <v>79</v>
      </c>
      <c r="B106" s="270" t="s">
        <v>710</v>
      </c>
      <c r="C106" s="270"/>
      <c r="D106" s="274" t="s">
        <v>465</v>
      </c>
      <c r="E106" s="156" t="s">
        <v>79</v>
      </c>
      <c r="F106" s="255">
        <v>41000</v>
      </c>
      <c r="G106" s="249" t="s">
        <v>97</v>
      </c>
      <c r="H106" s="153"/>
      <c r="I106" s="154"/>
      <c r="J106" s="126"/>
    </row>
    <row r="107" spans="1:10" ht="15" customHeight="1">
      <c r="A107" s="119">
        <v>80</v>
      </c>
      <c r="B107" s="270" t="s">
        <v>711</v>
      </c>
      <c r="C107" s="270"/>
      <c r="D107" s="274" t="s">
        <v>465</v>
      </c>
      <c r="E107" s="156" t="s">
        <v>79</v>
      </c>
      <c r="F107" s="255">
        <v>40000</v>
      </c>
      <c r="G107" s="249" t="s">
        <v>97</v>
      </c>
      <c r="H107" s="153"/>
      <c r="I107" s="154"/>
      <c r="J107" s="126"/>
    </row>
    <row r="108" spans="1:10" ht="15" customHeight="1">
      <c r="A108" s="119">
        <v>81</v>
      </c>
      <c r="B108" s="270" t="s">
        <v>712</v>
      </c>
      <c r="C108" s="270"/>
      <c r="D108" s="274" t="s">
        <v>599</v>
      </c>
      <c r="E108" s="156" t="s">
        <v>79</v>
      </c>
      <c r="F108" s="255">
        <v>25000</v>
      </c>
      <c r="G108" s="249" t="s">
        <v>97</v>
      </c>
      <c r="H108" s="153"/>
      <c r="I108" s="154"/>
      <c r="J108" s="126"/>
    </row>
    <row r="109" spans="1:10" ht="15" customHeight="1">
      <c r="A109" s="119">
        <v>82</v>
      </c>
      <c r="B109" s="270" t="s">
        <v>713</v>
      </c>
      <c r="C109" s="270"/>
      <c r="D109" s="274" t="s">
        <v>596</v>
      </c>
      <c r="E109" s="156" t="s">
        <v>79</v>
      </c>
      <c r="F109" s="255">
        <v>30000</v>
      </c>
      <c r="G109" s="249" t="s">
        <v>97</v>
      </c>
      <c r="H109" s="153"/>
      <c r="I109" s="154"/>
      <c r="J109" s="126"/>
    </row>
    <row r="110" spans="1:10" ht="15" customHeight="1">
      <c r="A110" s="119">
        <v>83</v>
      </c>
      <c r="B110" s="270" t="s">
        <v>714</v>
      </c>
      <c r="C110" s="270"/>
      <c r="D110" s="274" t="s">
        <v>596</v>
      </c>
      <c r="E110" s="156" t="s">
        <v>79</v>
      </c>
      <c r="F110" s="255">
        <v>42000</v>
      </c>
      <c r="G110" s="249" t="s">
        <v>97</v>
      </c>
      <c r="H110" s="153"/>
      <c r="I110" s="154"/>
      <c r="J110" s="126"/>
    </row>
    <row r="111" spans="1:10" ht="15" customHeight="1">
      <c r="A111" s="119">
        <v>84</v>
      </c>
      <c r="B111" s="270" t="s">
        <v>715</v>
      </c>
      <c r="C111" s="270"/>
      <c r="D111" s="274" t="s">
        <v>604</v>
      </c>
      <c r="E111" s="156" t="s">
        <v>79</v>
      </c>
      <c r="F111" s="255">
        <v>14000</v>
      </c>
      <c r="G111" s="249" t="s">
        <v>97</v>
      </c>
      <c r="H111" s="153"/>
      <c r="I111" s="154"/>
      <c r="J111" s="126"/>
    </row>
    <row r="112" spans="1:10" ht="15" customHeight="1">
      <c r="A112" s="119">
        <v>85</v>
      </c>
      <c r="B112" s="270" t="s">
        <v>716</v>
      </c>
      <c r="C112" s="270"/>
      <c r="D112" s="274" t="s">
        <v>465</v>
      </c>
      <c r="E112" s="156" t="s">
        <v>79</v>
      </c>
      <c r="F112" s="255">
        <v>46000</v>
      </c>
      <c r="G112" s="249" t="s">
        <v>97</v>
      </c>
      <c r="H112" s="153"/>
      <c r="I112" s="154"/>
      <c r="J112" s="126"/>
    </row>
    <row r="113" spans="1:10" ht="15" customHeight="1">
      <c r="A113" s="119">
        <v>86</v>
      </c>
      <c r="B113" s="270" t="s">
        <v>717</v>
      </c>
      <c r="C113" s="270"/>
      <c r="D113" s="274" t="s">
        <v>599</v>
      </c>
      <c r="E113" s="156" t="s">
        <v>79</v>
      </c>
      <c r="F113" s="255">
        <v>23000</v>
      </c>
      <c r="G113" s="249" t="s">
        <v>97</v>
      </c>
      <c r="H113" s="153"/>
      <c r="I113" s="154"/>
      <c r="J113" s="126"/>
    </row>
    <row r="114" spans="1:10" ht="15" customHeight="1">
      <c r="A114" s="119">
        <v>87</v>
      </c>
      <c r="B114" s="641" t="s">
        <v>718</v>
      </c>
      <c r="C114" s="642"/>
      <c r="D114" s="274" t="s">
        <v>599</v>
      </c>
      <c r="E114" s="156" t="s">
        <v>79</v>
      </c>
      <c r="F114" s="255">
        <v>25000</v>
      </c>
      <c r="G114" s="249" t="s">
        <v>97</v>
      </c>
      <c r="H114" s="153"/>
      <c r="I114" s="154"/>
      <c r="J114" s="126"/>
    </row>
    <row r="115" spans="1:10" ht="15" customHeight="1">
      <c r="A115" s="119">
        <v>88</v>
      </c>
      <c r="B115" s="270" t="s">
        <v>719</v>
      </c>
      <c r="C115" s="270"/>
      <c r="D115" s="274" t="s">
        <v>596</v>
      </c>
      <c r="E115" s="156" t="s">
        <v>79</v>
      </c>
      <c r="F115" s="255">
        <v>32000</v>
      </c>
      <c r="G115" s="249" t="s">
        <v>97</v>
      </c>
      <c r="H115" s="153"/>
      <c r="I115" s="154"/>
      <c r="J115" s="126"/>
    </row>
    <row r="116" spans="1:10" ht="15" customHeight="1">
      <c r="A116" s="119">
        <v>89</v>
      </c>
      <c r="B116" s="270" t="s">
        <v>720</v>
      </c>
      <c r="C116" s="270"/>
      <c r="D116" s="274" t="s">
        <v>599</v>
      </c>
      <c r="E116" s="156" t="s">
        <v>79</v>
      </c>
      <c r="F116" s="255">
        <v>25000</v>
      </c>
      <c r="G116" s="249" t="s">
        <v>97</v>
      </c>
      <c r="H116" s="153"/>
      <c r="I116" s="154"/>
      <c r="J116" s="126"/>
    </row>
    <row r="117" spans="1:10" ht="15" customHeight="1">
      <c r="A117" s="119">
        <v>90</v>
      </c>
      <c r="B117" s="270" t="s">
        <v>721</v>
      </c>
      <c r="C117" s="270"/>
      <c r="D117" s="274" t="s">
        <v>465</v>
      </c>
      <c r="E117" s="156" t="s">
        <v>79</v>
      </c>
      <c r="F117" s="255">
        <v>8000</v>
      </c>
      <c r="G117" s="249" t="s">
        <v>97</v>
      </c>
      <c r="H117" s="153"/>
      <c r="I117" s="154"/>
      <c r="J117" s="126"/>
    </row>
    <row r="118" spans="1:10" ht="15" customHeight="1">
      <c r="A118" s="119">
        <v>91</v>
      </c>
      <c r="B118" s="270" t="s">
        <v>722</v>
      </c>
      <c r="C118" s="270"/>
      <c r="D118" s="274" t="s">
        <v>465</v>
      </c>
      <c r="E118" s="156" t="s">
        <v>79</v>
      </c>
      <c r="F118" s="255">
        <v>16000</v>
      </c>
      <c r="G118" s="249" t="s">
        <v>97</v>
      </c>
      <c r="H118" s="153"/>
      <c r="I118" s="154"/>
      <c r="J118" s="126"/>
    </row>
    <row r="119" spans="1:10" ht="15" customHeight="1">
      <c r="A119" s="119">
        <v>92</v>
      </c>
      <c r="B119" s="641" t="s">
        <v>723</v>
      </c>
      <c r="C119" s="642"/>
      <c r="D119" s="274" t="s">
        <v>601</v>
      </c>
      <c r="E119" s="156" t="s">
        <v>79</v>
      </c>
      <c r="F119" s="255">
        <v>8000</v>
      </c>
      <c r="G119" s="249" t="s">
        <v>97</v>
      </c>
      <c r="H119" s="153"/>
      <c r="I119" s="154"/>
      <c r="J119" s="126"/>
    </row>
    <row r="120" spans="1:10" ht="15" customHeight="1">
      <c r="A120" s="119">
        <v>93</v>
      </c>
      <c r="B120" s="641" t="s">
        <v>724</v>
      </c>
      <c r="C120" s="642"/>
      <c r="D120" s="274" t="s">
        <v>465</v>
      </c>
      <c r="E120" s="156" t="s">
        <v>79</v>
      </c>
      <c r="F120" s="255">
        <v>8000</v>
      </c>
      <c r="G120" s="249" t="s">
        <v>97</v>
      </c>
      <c r="H120" s="153"/>
      <c r="I120" s="154"/>
      <c r="J120" s="126"/>
    </row>
    <row r="121" spans="1:10" ht="15" customHeight="1">
      <c r="A121" s="119">
        <v>94</v>
      </c>
      <c r="B121" s="270" t="s">
        <v>725</v>
      </c>
      <c r="C121" s="270"/>
      <c r="D121" s="274" t="s">
        <v>604</v>
      </c>
      <c r="E121" s="156" t="s">
        <v>79</v>
      </c>
      <c r="F121" s="255">
        <v>19643</v>
      </c>
      <c r="G121" s="249" t="s">
        <v>97</v>
      </c>
      <c r="H121" s="153"/>
      <c r="I121" s="154"/>
      <c r="J121" s="126"/>
    </row>
    <row r="122" spans="1:10" ht="15" customHeight="1">
      <c r="A122" s="119">
        <v>95</v>
      </c>
      <c r="B122" s="641" t="s">
        <v>726</v>
      </c>
      <c r="C122" s="642"/>
      <c r="D122" s="274" t="s">
        <v>604</v>
      </c>
      <c r="E122" s="156" t="s">
        <v>79</v>
      </c>
      <c r="F122" s="255">
        <v>13500</v>
      </c>
      <c r="G122" s="249" t="s">
        <v>97</v>
      </c>
      <c r="H122" s="153"/>
      <c r="I122" s="154"/>
      <c r="J122" s="126"/>
    </row>
    <row r="123" spans="1:10" ht="15">
      <c r="A123" s="273">
        <v>96</v>
      </c>
      <c r="B123" s="270" t="s">
        <v>727</v>
      </c>
      <c r="C123" s="270"/>
      <c r="D123" s="274" t="s">
        <v>456</v>
      </c>
      <c r="E123" s="249" t="s">
        <v>79</v>
      </c>
      <c r="F123" s="255">
        <v>15000</v>
      </c>
      <c r="G123" s="249" t="s">
        <v>97</v>
      </c>
      <c r="H123" s="153"/>
      <c r="I123" s="154"/>
      <c r="J123" s="286"/>
    </row>
    <row r="124" spans="1:10" ht="15">
      <c r="A124" s="273">
        <v>97</v>
      </c>
      <c r="B124" s="270" t="s">
        <v>436</v>
      </c>
      <c r="C124" s="270"/>
      <c r="D124" s="274" t="s">
        <v>448</v>
      </c>
      <c r="E124" s="249" t="s">
        <v>79</v>
      </c>
      <c r="F124" s="255">
        <v>10000</v>
      </c>
      <c r="G124" s="249" t="s">
        <v>97</v>
      </c>
      <c r="H124" s="153"/>
      <c r="I124" s="154"/>
      <c r="J124" s="286"/>
    </row>
    <row r="125" spans="1:10" ht="15">
      <c r="A125" s="273">
        <v>98</v>
      </c>
      <c r="B125" s="270" t="s">
        <v>620</v>
      </c>
      <c r="C125" s="270"/>
      <c r="D125" s="274" t="s">
        <v>448</v>
      </c>
      <c r="E125" s="249" t="s">
        <v>79</v>
      </c>
      <c r="F125" s="255">
        <v>10000</v>
      </c>
      <c r="G125" s="249" t="s">
        <v>97</v>
      </c>
      <c r="H125" s="153"/>
      <c r="I125" s="154"/>
      <c r="J125" s="286"/>
    </row>
    <row r="126" spans="1:10" ht="15">
      <c r="A126" s="273">
        <v>99</v>
      </c>
      <c r="B126" s="270" t="s">
        <v>621</v>
      </c>
      <c r="C126" s="270"/>
      <c r="D126" s="274" t="s">
        <v>448</v>
      </c>
      <c r="E126" s="249" t="s">
        <v>79</v>
      </c>
      <c r="F126" s="255">
        <v>15000</v>
      </c>
      <c r="G126" s="249" t="s">
        <v>97</v>
      </c>
      <c r="H126" s="153"/>
      <c r="I126" s="154"/>
      <c r="J126" s="286"/>
    </row>
    <row r="127" spans="1:10" ht="15">
      <c r="A127" s="273">
        <v>100</v>
      </c>
      <c r="B127" s="270" t="s">
        <v>728</v>
      </c>
      <c r="C127" s="270"/>
      <c r="D127" s="274" t="s">
        <v>448</v>
      </c>
      <c r="E127" s="249" t="s">
        <v>79</v>
      </c>
      <c r="F127" s="255">
        <v>10000</v>
      </c>
      <c r="G127" s="249" t="s">
        <v>97</v>
      </c>
      <c r="H127" s="153"/>
      <c r="I127" s="154"/>
      <c r="J127" s="286"/>
    </row>
    <row r="128" spans="1:10" ht="15">
      <c r="A128" s="273">
        <v>101</v>
      </c>
      <c r="B128" s="271" t="s">
        <v>622</v>
      </c>
      <c r="C128" s="271"/>
      <c r="D128" s="275" t="s">
        <v>448</v>
      </c>
      <c r="E128" s="249" t="s">
        <v>79</v>
      </c>
      <c r="F128" s="256">
        <v>10000</v>
      </c>
      <c r="G128" s="249" t="s">
        <v>97</v>
      </c>
      <c r="H128" s="153"/>
      <c r="I128" s="154"/>
      <c r="J128" s="286"/>
    </row>
    <row r="129" spans="1:10" ht="15">
      <c r="A129" s="273">
        <v>102</v>
      </c>
      <c r="B129" s="270" t="s">
        <v>623</v>
      </c>
      <c r="C129" s="270"/>
      <c r="D129" s="274" t="s">
        <v>448</v>
      </c>
      <c r="E129" s="249" t="s">
        <v>79</v>
      </c>
      <c r="F129" s="255">
        <v>10000</v>
      </c>
      <c r="G129" s="249" t="s">
        <v>97</v>
      </c>
      <c r="H129" s="153"/>
      <c r="I129" s="154"/>
      <c r="J129" s="286"/>
    </row>
    <row r="130" ht="12.75">
      <c r="K130" t="s">
        <v>385</v>
      </c>
    </row>
    <row r="131" ht="12.75">
      <c r="M131" t="s">
        <v>385</v>
      </c>
    </row>
  </sheetData>
  <sheetProtection/>
  <mergeCells count="49">
    <mergeCell ref="B114:C114"/>
    <mergeCell ref="B119:C119"/>
    <mergeCell ref="B120:C120"/>
    <mergeCell ref="B122:C122"/>
    <mergeCell ref="K5:K7"/>
    <mergeCell ref="K9:K11"/>
    <mergeCell ref="B77:C77"/>
    <mergeCell ref="B78:C78"/>
    <mergeCell ref="B81:C81"/>
    <mergeCell ref="B94:C94"/>
    <mergeCell ref="B102:C102"/>
    <mergeCell ref="B46:C46"/>
    <mergeCell ref="B53:C53"/>
    <mergeCell ref="B57:C57"/>
    <mergeCell ref="B61:C61"/>
    <mergeCell ref="B66:C66"/>
    <mergeCell ref="B68:C68"/>
    <mergeCell ref="B45:C45"/>
    <mergeCell ref="B27:C27"/>
    <mergeCell ref="A26:F26"/>
    <mergeCell ref="G26:I26"/>
    <mergeCell ref="G27:I27"/>
    <mergeCell ref="B96:C96"/>
    <mergeCell ref="B28:C28"/>
    <mergeCell ref="B29:C29"/>
    <mergeCell ref="F23:J23"/>
    <mergeCell ref="B24:J24"/>
    <mergeCell ref="A25:B25"/>
    <mergeCell ref="C25:F25"/>
    <mergeCell ref="B23:E23"/>
    <mergeCell ref="E21:G21"/>
    <mergeCell ref="B1:J1"/>
    <mergeCell ref="A2:A3"/>
    <mergeCell ref="A4:J4"/>
    <mergeCell ref="A8:J8"/>
    <mergeCell ref="D2:E2"/>
    <mergeCell ref="H2:J2"/>
    <mergeCell ref="B2:C3"/>
    <mergeCell ref="F2:G3"/>
    <mergeCell ref="A12:J12"/>
    <mergeCell ref="A15:J15"/>
    <mergeCell ref="H19:J19"/>
    <mergeCell ref="E19:G19"/>
    <mergeCell ref="H20:J20"/>
    <mergeCell ref="H21:J21"/>
    <mergeCell ref="A20:D20"/>
    <mergeCell ref="A21:D21"/>
    <mergeCell ref="E20:G20"/>
    <mergeCell ref="A19:D19"/>
  </mergeCells>
  <printOptions horizontalCentered="1"/>
  <pageMargins left="0.2" right="0.27" top="0.16" bottom="0.23" header="0.18" footer="0.2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zoomScalePageLayoutView="0" workbookViewId="0" topLeftCell="A10">
      <selection activeCell="J28" sqref="J28"/>
    </sheetView>
  </sheetViews>
  <sheetFormatPr defaultColWidth="9.140625" defaultRowHeight="12.75"/>
  <cols>
    <col min="1" max="1" width="6.57421875" style="0" customWidth="1"/>
    <col min="5" max="5" width="8.57421875" style="0" customWidth="1"/>
    <col min="6" max="6" width="8.8515625" style="0" customWidth="1"/>
    <col min="11" max="11" width="13.57421875" style="0" customWidth="1"/>
  </cols>
  <sheetData>
    <row r="1" spans="1:11" ht="24.75" customHeight="1">
      <c r="A1" s="652" t="s">
        <v>243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</row>
    <row r="2" spans="1:11" ht="30" customHeight="1">
      <c r="A2" s="119" t="s">
        <v>17</v>
      </c>
      <c r="B2" s="654" t="s">
        <v>241</v>
      </c>
      <c r="C2" s="654"/>
      <c r="D2" s="620" t="s">
        <v>240</v>
      </c>
      <c r="E2" s="620"/>
      <c r="F2" s="620"/>
      <c r="G2" s="654" t="s">
        <v>244</v>
      </c>
      <c r="H2" s="654"/>
      <c r="I2" s="654" t="s">
        <v>242</v>
      </c>
      <c r="J2" s="654"/>
      <c r="K2" s="119" t="s">
        <v>264</v>
      </c>
    </row>
    <row r="3" spans="1:11" ht="30" customHeight="1">
      <c r="A3" s="250">
        <v>1</v>
      </c>
      <c r="B3" s="655" t="s">
        <v>451</v>
      </c>
      <c r="C3" s="655"/>
      <c r="D3" s="656" t="s">
        <v>624</v>
      </c>
      <c r="E3" s="657"/>
      <c r="F3" s="658"/>
      <c r="G3" s="659" t="s">
        <v>466</v>
      </c>
      <c r="H3" s="660"/>
      <c r="I3" s="643" t="s">
        <v>470</v>
      </c>
      <c r="J3" s="644"/>
      <c r="K3" s="250" t="s">
        <v>97</v>
      </c>
    </row>
    <row r="4" spans="1:11" ht="30" customHeight="1">
      <c r="A4" s="250">
        <v>2</v>
      </c>
      <c r="B4" s="655" t="s">
        <v>467</v>
      </c>
      <c r="C4" s="655"/>
      <c r="D4" s="656" t="s">
        <v>468</v>
      </c>
      <c r="E4" s="657"/>
      <c r="F4" s="658"/>
      <c r="G4" s="659" t="s">
        <v>469</v>
      </c>
      <c r="H4" s="660"/>
      <c r="I4" s="643" t="s">
        <v>749</v>
      </c>
      <c r="J4" s="644"/>
      <c r="K4" s="250" t="s">
        <v>98</v>
      </c>
    </row>
    <row r="5" spans="1:11" ht="30" customHeight="1">
      <c r="A5" s="250">
        <v>3</v>
      </c>
      <c r="B5" s="655" t="s">
        <v>467</v>
      </c>
      <c r="C5" s="655"/>
      <c r="D5" s="656" t="s">
        <v>625</v>
      </c>
      <c r="E5" s="657"/>
      <c r="F5" s="658"/>
      <c r="G5" s="661" t="s">
        <v>626</v>
      </c>
      <c r="H5" s="661"/>
      <c r="I5" s="643" t="s">
        <v>627</v>
      </c>
      <c r="J5" s="644"/>
      <c r="K5" s="250" t="s">
        <v>98</v>
      </c>
    </row>
    <row r="6" spans="1:11" ht="30" customHeight="1">
      <c r="A6" s="662" t="s">
        <v>245</v>
      </c>
      <c r="B6" s="662"/>
      <c r="C6" s="662"/>
      <c r="D6" s="662"/>
      <c r="E6" s="662"/>
      <c r="F6" s="662"/>
      <c r="G6" s="662"/>
      <c r="H6" s="662"/>
      <c r="I6" s="662"/>
      <c r="J6" s="662"/>
      <c r="K6" s="662"/>
    </row>
    <row r="7" spans="1:14" ht="30" customHeight="1">
      <c r="A7" s="131"/>
      <c r="B7" s="130"/>
      <c r="C7" s="130"/>
      <c r="D7" s="130"/>
      <c r="E7" s="130"/>
      <c r="F7" s="130"/>
      <c r="G7" s="130"/>
      <c r="H7" s="130"/>
      <c r="I7" s="130"/>
      <c r="J7" s="130"/>
      <c r="K7" s="132"/>
      <c r="L7" s="81" t="s">
        <v>385</v>
      </c>
      <c r="N7" t="s">
        <v>385</v>
      </c>
    </row>
    <row r="8" spans="1:11" ht="33" customHeight="1">
      <c r="A8" s="133"/>
      <c r="B8" s="661"/>
      <c r="C8" s="661"/>
      <c r="D8" s="661"/>
      <c r="E8" s="661"/>
      <c r="F8" s="661"/>
      <c r="G8" s="661" t="s">
        <v>246</v>
      </c>
      <c r="H8" s="661"/>
      <c r="I8" s="661"/>
      <c r="J8" s="661"/>
      <c r="K8" s="661"/>
    </row>
    <row r="9" spans="1:11" ht="24.75" customHeight="1">
      <c r="A9" s="133"/>
      <c r="B9" s="655" t="s">
        <v>266</v>
      </c>
      <c r="C9" s="655"/>
      <c r="D9" s="655"/>
      <c r="E9" s="655"/>
      <c r="F9" s="655"/>
      <c r="G9" s="663">
        <v>0.07152777777777779</v>
      </c>
      <c r="H9" s="664"/>
      <c r="I9" s="664"/>
      <c r="J9" s="664"/>
      <c r="K9" s="665"/>
    </row>
    <row r="10" spans="1:11" ht="30" customHeight="1">
      <c r="A10" s="133"/>
      <c r="B10" s="655" t="s">
        <v>267</v>
      </c>
      <c r="C10" s="655"/>
      <c r="D10" s="655"/>
      <c r="E10" s="655"/>
      <c r="F10" s="655"/>
      <c r="G10" s="663">
        <v>0.05277777777777778</v>
      </c>
      <c r="H10" s="664"/>
      <c r="I10" s="664"/>
      <c r="J10" s="664"/>
      <c r="K10" s="665"/>
    </row>
    <row r="11" spans="1:11" ht="24.75" customHeight="1">
      <c r="A11" s="133"/>
      <c r="B11" s="656" t="s">
        <v>628</v>
      </c>
      <c r="C11" s="657"/>
      <c r="D11" s="657"/>
      <c r="E11" s="657"/>
      <c r="F11" s="657"/>
      <c r="G11" s="657"/>
      <c r="H11" s="657"/>
      <c r="I11" s="657"/>
      <c r="J11" s="657"/>
      <c r="K11" s="658"/>
    </row>
    <row r="12" spans="1:11" ht="30" customHeight="1">
      <c r="A12" s="133"/>
      <c r="B12" s="659"/>
      <c r="C12" s="666"/>
      <c r="D12" s="666"/>
      <c r="E12" s="666"/>
      <c r="F12" s="660"/>
      <c r="G12" s="661" t="s">
        <v>246</v>
      </c>
      <c r="H12" s="661"/>
      <c r="I12" s="661" t="s">
        <v>95</v>
      </c>
      <c r="J12" s="661"/>
      <c r="K12" s="661"/>
    </row>
    <row r="13" spans="1:11" ht="30" customHeight="1">
      <c r="A13" s="133"/>
      <c r="B13" s="667" t="s">
        <v>265</v>
      </c>
      <c r="C13" s="667"/>
      <c r="D13" s="667"/>
      <c r="E13" s="667"/>
      <c r="F13" s="667"/>
      <c r="G13" s="668">
        <v>0.08402777777777777</v>
      </c>
      <c r="H13" s="669"/>
      <c r="I13" s="672"/>
      <c r="J13" s="673"/>
      <c r="K13" s="674"/>
    </row>
    <row r="14" spans="1:11" ht="30" customHeight="1">
      <c r="A14" s="133"/>
      <c r="B14" s="667"/>
      <c r="C14" s="667"/>
      <c r="D14" s="667"/>
      <c r="E14" s="667"/>
      <c r="F14" s="667"/>
      <c r="G14" s="670"/>
      <c r="H14" s="671"/>
      <c r="I14" s="675"/>
      <c r="J14" s="676"/>
      <c r="K14" s="677"/>
    </row>
    <row r="15" spans="1:11" ht="30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ht="30" customHeight="1"/>
    <row r="17" ht="30" customHeight="1"/>
  </sheetData>
  <sheetProtection/>
  <mergeCells count="31">
    <mergeCell ref="B13:F14"/>
    <mergeCell ref="G13:H14"/>
    <mergeCell ref="I13:K14"/>
    <mergeCell ref="B9:F9"/>
    <mergeCell ref="G9:K9"/>
    <mergeCell ref="B10:F10"/>
    <mergeCell ref="B4:C4"/>
    <mergeCell ref="D4:F4"/>
    <mergeCell ref="G4:H4"/>
    <mergeCell ref="I4:J4"/>
    <mergeCell ref="B12:F12"/>
    <mergeCell ref="G12:H12"/>
    <mergeCell ref="B8:F8"/>
    <mergeCell ref="G8:K8"/>
    <mergeCell ref="I12:K12"/>
    <mergeCell ref="B5:C5"/>
    <mergeCell ref="D5:F5"/>
    <mergeCell ref="G5:H5"/>
    <mergeCell ref="I5:J5"/>
    <mergeCell ref="A6:K6"/>
    <mergeCell ref="G10:K10"/>
    <mergeCell ref="B11:K11"/>
    <mergeCell ref="A1:K1"/>
    <mergeCell ref="B2:C2"/>
    <mergeCell ref="D2:F2"/>
    <mergeCell ref="G2:H2"/>
    <mergeCell ref="I2:J2"/>
    <mergeCell ref="B3:C3"/>
    <mergeCell ref="D3:F3"/>
    <mergeCell ref="G3:H3"/>
    <mergeCell ref="I3:J3"/>
  </mergeCells>
  <printOptions horizontalCentered="1"/>
  <pageMargins left="0.25" right="0.2" top="0.54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zoomScalePageLayoutView="0" workbookViewId="0" topLeftCell="A1">
      <selection activeCell="N9" sqref="N9"/>
    </sheetView>
  </sheetViews>
  <sheetFormatPr defaultColWidth="9.140625" defaultRowHeight="12.75"/>
  <sheetData>
    <row r="1" spans="1:11" ht="26.25">
      <c r="A1" s="680" t="s">
        <v>268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681" t="s">
        <v>335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</row>
    <row r="4" spans="1:11" ht="30" customHeight="1">
      <c r="A4" s="681"/>
      <c r="B4" s="681"/>
      <c r="C4" s="681"/>
      <c r="D4" s="681"/>
      <c r="E4" s="681"/>
      <c r="F4" s="681"/>
      <c r="G4" s="681"/>
      <c r="H4" s="681"/>
      <c r="I4" s="681"/>
      <c r="J4" s="681"/>
      <c r="K4" s="68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7.75" customHeight="1">
      <c r="A6" s="679" t="s">
        <v>269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</row>
    <row r="7" spans="1:11" ht="27.75" customHeight="1">
      <c r="A7" s="679"/>
      <c r="B7" s="679"/>
      <c r="C7" s="679"/>
      <c r="D7" s="679"/>
      <c r="E7" s="679"/>
      <c r="F7" s="679"/>
      <c r="G7" s="679"/>
      <c r="H7" s="679"/>
      <c r="I7" s="679"/>
      <c r="J7" s="679"/>
      <c r="K7" s="679"/>
    </row>
    <row r="8" spans="1:11" ht="27.75" customHeight="1">
      <c r="A8" s="679"/>
      <c r="B8" s="679"/>
      <c r="C8" s="679"/>
      <c r="D8" s="679"/>
      <c r="E8" s="679"/>
      <c r="F8" s="679"/>
      <c r="G8" s="679"/>
      <c r="H8" s="679"/>
      <c r="I8" s="679"/>
      <c r="J8" s="679"/>
      <c r="K8" s="679"/>
    </row>
    <row r="9" spans="1:11" ht="27.75" customHeight="1">
      <c r="A9" s="679"/>
      <c r="B9" s="679"/>
      <c r="C9" s="679"/>
      <c r="D9" s="679"/>
      <c r="E9" s="679"/>
      <c r="F9" s="679"/>
      <c r="G9" s="679"/>
      <c r="H9" s="679"/>
      <c r="I9" s="679"/>
      <c r="J9" s="679"/>
      <c r="K9" s="679"/>
    </row>
    <row r="10" spans="1:11" ht="27.75" customHeight="1">
      <c r="A10" s="679"/>
      <c r="B10" s="679"/>
      <c r="C10" s="679"/>
      <c r="D10" s="679"/>
      <c r="E10" s="679"/>
      <c r="F10" s="679"/>
      <c r="G10" s="679"/>
      <c r="H10" s="679"/>
      <c r="I10" s="679"/>
      <c r="J10" s="679"/>
      <c r="K10" s="679"/>
    </row>
    <row r="11" spans="1:11" ht="27.75" customHeight="1">
      <c r="A11" s="679"/>
      <c r="B11" s="679"/>
      <c r="C11" s="679"/>
      <c r="D11" s="679"/>
      <c r="E11" s="679"/>
      <c r="F11" s="679"/>
      <c r="G11" s="679"/>
      <c r="H11" s="679"/>
      <c r="I11" s="679"/>
      <c r="J11" s="679"/>
      <c r="K11" s="679"/>
    </row>
    <row r="12" spans="1:11" ht="27.75" customHeight="1">
      <c r="A12" s="679"/>
      <c r="B12" s="679"/>
      <c r="C12" s="679"/>
      <c r="D12" s="679"/>
      <c r="E12" s="679"/>
      <c r="F12" s="679"/>
      <c r="G12" s="679"/>
      <c r="H12" s="679"/>
      <c r="I12" s="679"/>
      <c r="J12" s="679"/>
      <c r="K12" s="679"/>
    </row>
    <row r="13" spans="1:11" ht="27.75" customHeight="1">
      <c r="A13" s="679"/>
      <c r="B13" s="679"/>
      <c r="C13" s="679"/>
      <c r="D13" s="679"/>
      <c r="E13" s="679"/>
      <c r="F13" s="679"/>
      <c r="G13" s="679"/>
      <c r="H13" s="679"/>
      <c r="I13" s="679"/>
      <c r="J13" s="679"/>
      <c r="K13" s="679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5" t="s">
        <v>270</v>
      </c>
      <c r="B17" s="1" t="s">
        <v>706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>
      <c r="A19" s="5" t="s">
        <v>52</v>
      </c>
      <c r="B19" s="1" t="s">
        <v>354</v>
      </c>
      <c r="C19" s="1"/>
      <c r="D19" s="1"/>
      <c r="E19" s="1"/>
      <c r="F19" s="1"/>
      <c r="G19" s="1"/>
      <c r="H19" s="678" t="s">
        <v>481</v>
      </c>
      <c r="I19" s="678"/>
      <c r="J19" s="678"/>
      <c r="K19" s="678"/>
    </row>
    <row r="20" spans="1:11" ht="18">
      <c r="A20" s="1"/>
      <c r="B20" s="1"/>
      <c r="C20" s="1"/>
      <c r="D20" s="1"/>
      <c r="E20" s="1"/>
      <c r="F20" s="1"/>
      <c r="G20" s="1"/>
      <c r="H20" s="678" t="s">
        <v>482</v>
      </c>
      <c r="I20" s="678"/>
      <c r="J20" s="678"/>
      <c r="K20" s="678"/>
    </row>
    <row r="21" spans="8:11" ht="18">
      <c r="H21" s="678" t="s">
        <v>271</v>
      </c>
      <c r="I21" s="678"/>
      <c r="J21" s="678"/>
      <c r="K21" s="678"/>
    </row>
  </sheetData>
  <sheetProtection/>
  <mergeCells count="6">
    <mergeCell ref="H19:K19"/>
    <mergeCell ref="H20:K20"/>
    <mergeCell ref="A6:K13"/>
    <mergeCell ref="A1:K1"/>
    <mergeCell ref="A3:K4"/>
    <mergeCell ref="H21:K21"/>
  </mergeCells>
  <printOptions horizontalCentered="1"/>
  <pageMargins left="0.22" right="0.26" top="1.5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7109375" style="45" customWidth="1"/>
    <col min="2" max="2" width="30.7109375" style="45" customWidth="1"/>
    <col min="3" max="3" width="15.7109375" style="45" customWidth="1"/>
    <col min="4" max="4" width="13.7109375" style="45" customWidth="1"/>
    <col min="5" max="5" width="17.7109375" style="45" customWidth="1"/>
    <col min="6" max="6" width="15.7109375" style="45" customWidth="1"/>
    <col min="7" max="16384" width="9.140625" style="45" customWidth="1"/>
  </cols>
  <sheetData>
    <row r="1" spans="1:11" ht="34.5" customHeight="1">
      <c r="A1" s="375" t="s">
        <v>776</v>
      </c>
      <c r="B1" s="375"/>
      <c r="C1" s="375"/>
      <c r="D1" s="375"/>
      <c r="E1" s="375"/>
      <c r="F1" s="375"/>
      <c r="G1" s="47"/>
      <c r="H1" s="47"/>
      <c r="I1" s="47"/>
      <c r="J1" s="47"/>
      <c r="K1" s="47"/>
    </row>
    <row r="2" spans="1:11" ht="7.5" customHeight="1">
      <c r="A2" s="57"/>
      <c r="B2" s="57"/>
      <c r="C2" s="57"/>
      <c r="D2" s="57"/>
      <c r="E2" s="57"/>
      <c r="F2" s="57"/>
      <c r="G2" s="47"/>
      <c r="H2" s="47"/>
      <c r="I2" s="47"/>
      <c r="J2" s="47"/>
      <c r="K2" s="47"/>
    </row>
    <row r="3" spans="1:11" ht="18">
      <c r="A3" s="376" t="s">
        <v>537</v>
      </c>
      <c r="B3" s="376"/>
      <c r="C3" s="376"/>
      <c r="D3" s="376"/>
      <c r="E3" s="376"/>
      <c r="F3" s="376"/>
      <c r="G3" s="47"/>
      <c r="H3" s="47"/>
      <c r="I3" s="47"/>
      <c r="J3" s="47"/>
      <c r="K3" s="47"/>
    </row>
    <row r="4" spans="1:11" ht="24.75" customHeight="1">
      <c r="A4" s="57"/>
      <c r="B4" s="57"/>
      <c r="C4" s="57"/>
      <c r="D4" s="57"/>
      <c r="E4" s="57"/>
      <c r="F4" s="57"/>
      <c r="G4" s="47"/>
      <c r="H4" s="47"/>
      <c r="I4" s="47"/>
      <c r="J4" s="47"/>
      <c r="K4" s="47"/>
    </row>
    <row r="5" spans="1:11" ht="34.5" customHeight="1">
      <c r="A5" s="46">
        <v>1.1</v>
      </c>
      <c r="B5" s="57" t="s">
        <v>355</v>
      </c>
      <c r="C5" s="57"/>
      <c r="D5" s="57"/>
      <c r="E5" s="377" t="s">
        <v>777</v>
      </c>
      <c r="F5" s="377"/>
      <c r="G5" s="47"/>
      <c r="H5" s="47"/>
      <c r="I5" s="47"/>
      <c r="J5" s="47"/>
      <c r="K5" s="47"/>
    </row>
    <row r="6" spans="1:11" ht="34.5" customHeight="1">
      <c r="A6" s="46">
        <v>1.2</v>
      </c>
      <c r="B6" s="57" t="s">
        <v>397</v>
      </c>
      <c r="C6" s="57"/>
      <c r="D6" s="295"/>
      <c r="E6" s="377" t="s">
        <v>778</v>
      </c>
      <c r="F6" s="377"/>
      <c r="G6" s="47"/>
      <c r="H6" s="47"/>
      <c r="I6" s="47"/>
      <c r="J6" s="47"/>
      <c r="K6" s="47"/>
    </row>
    <row r="7" spans="1:11" ht="24.75" customHeight="1">
      <c r="A7" s="57"/>
      <c r="B7" s="57"/>
      <c r="C7" s="57"/>
      <c r="D7" s="57"/>
      <c r="E7" s="57"/>
      <c r="F7" s="57"/>
      <c r="G7" s="47"/>
      <c r="H7" s="47"/>
      <c r="I7" s="47"/>
      <c r="J7" s="47"/>
      <c r="K7" s="47"/>
    </row>
    <row r="8" spans="1:11" ht="18">
      <c r="A8" s="62">
        <v>2</v>
      </c>
      <c r="B8" s="378" t="s">
        <v>779</v>
      </c>
      <c r="C8" s="378"/>
      <c r="D8" s="378"/>
      <c r="E8" s="378"/>
      <c r="F8" s="378"/>
      <c r="G8" s="47"/>
      <c r="H8" s="47"/>
      <c r="I8" s="47"/>
      <c r="J8" s="47"/>
      <c r="K8" s="47"/>
    </row>
    <row r="9" spans="1:11" ht="9.75" customHeight="1">
      <c r="A9" s="57"/>
      <c r="B9" s="57"/>
      <c r="C9" s="57"/>
      <c r="D9" s="57"/>
      <c r="E9" s="57"/>
      <c r="F9" s="57"/>
      <c r="G9" s="47"/>
      <c r="H9" s="47"/>
      <c r="I9" s="47"/>
      <c r="J9" s="47"/>
      <c r="K9" s="47"/>
    </row>
    <row r="10" spans="1:11" ht="79.5" customHeight="1">
      <c r="A10" s="50" t="s">
        <v>357</v>
      </c>
      <c r="B10" s="53" t="s">
        <v>356</v>
      </c>
      <c r="C10" s="50" t="s">
        <v>688</v>
      </c>
      <c r="D10" s="50" t="s">
        <v>780</v>
      </c>
      <c r="E10" s="50" t="s">
        <v>781</v>
      </c>
      <c r="F10" s="50" t="s">
        <v>782</v>
      </c>
      <c r="G10" s="47"/>
      <c r="H10" s="47"/>
      <c r="I10" s="47"/>
      <c r="J10" s="47"/>
      <c r="K10" s="47"/>
    </row>
    <row r="11" spans="1:11" ht="19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 t="s">
        <v>358</v>
      </c>
      <c r="G11" s="47"/>
      <c r="H11" s="47"/>
      <c r="I11" s="47"/>
      <c r="J11" s="47"/>
      <c r="K11" s="47"/>
    </row>
    <row r="12" spans="1:11" ht="24.75" customHeight="1">
      <c r="A12" s="48">
        <v>1</v>
      </c>
      <c r="B12" s="63" t="s">
        <v>373</v>
      </c>
      <c r="C12" s="157">
        <v>5931935</v>
      </c>
      <c r="D12" s="53">
        <v>798944</v>
      </c>
      <c r="E12" s="53">
        <f>ROUND(D12*25/100,0)</f>
        <v>199736</v>
      </c>
      <c r="F12" s="157">
        <f>SUM(C12+E12)</f>
        <v>6131671</v>
      </c>
      <c r="G12" s="47"/>
      <c r="H12" s="47"/>
      <c r="I12" s="47"/>
      <c r="J12" s="47"/>
      <c r="K12" s="47"/>
    </row>
    <row r="13" spans="1:11" ht="24.75" customHeight="1">
      <c r="A13" s="48">
        <v>2</v>
      </c>
      <c r="B13" s="63" t="s">
        <v>374</v>
      </c>
      <c r="C13" s="157">
        <v>1834025.9</v>
      </c>
      <c r="D13" s="53">
        <f>1547355+274070</f>
        <v>1821425</v>
      </c>
      <c r="E13" s="53">
        <f>ROUND(D13*10/100,0)</f>
        <v>182143</v>
      </c>
      <c r="F13" s="157">
        <f>SUM(C13+E13)</f>
        <v>2016168.9</v>
      </c>
      <c r="G13" s="47"/>
      <c r="H13" s="47"/>
      <c r="I13" s="47"/>
      <c r="J13" s="47"/>
      <c r="K13" s="47"/>
    </row>
    <row r="14" spans="1:11" ht="24.75" customHeight="1">
      <c r="A14" s="48">
        <v>3</v>
      </c>
      <c r="B14" s="63" t="s">
        <v>375</v>
      </c>
      <c r="C14" s="157">
        <v>1732714</v>
      </c>
      <c r="D14" s="53">
        <v>3123871</v>
      </c>
      <c r="E14" s="53">
        <f>ROUND(D14*10/100,0)</f>
        <v>312387</v>
      </c>
      <c r="F14" s="157">
        <f>SUM(C14+E14)</f>
        <v>2045101</v>
      </c>
      <c r="G14" s="47"/>
      <c r="H14" s="47"/>
      <c r="I14" s="47"/>
      <c r="J14" s="47"/>
      <c r="K14" s="47"/>
    </row>
    <row r="15" spans="1:11" ht="24.75" customHeight="1">
      <c r="A15" s="48">
        <v>4</v>
      </c>
      <c r="B15" s="63" t="s">
        <v>376</v>
      </c>
      <c r="C15" s="157">
        <v>458424.25</v>
      </c>
      <c r="D15" s="53">
        <v>141740</v>
      </c>
      <c r="E15" s="53">
        <f>ROUND(D15*25/100,0)</f>
        <v>35435</v>
      </c>
      <c r="F15" s="157">
        <f>SUM(C15+E15)</f>
        <v>493859.25</v>
      </c>
      <c r="G15" s="47"/>
      <c r="H15" s="47"/>
      <c r="I15" s="47"/>
      <c r="J15" s="47"/>
      <c r="K15" s="47"/>
    </row>
    <row r="16" spans="1:11" ht="24.75" customHeight="1">
      <c r="A16" s="70"/>
      <c r="B16" s="296"/>
      <c r="C16" s="297"/>
      <c r="D16" s="298"/>
      <c r="E16" s="53"/>
      <c r="F16" s="157"/>
      <c r="G16" s="47"/>
      <c r="H16" s="47"/>
      <c r="I16" s="47"/>
      <c r="J16" s="47"/>
      <c r="K16" s="47"/>
    </row>
    <row r="17" spans="1:11" ht="30" customHeight="1" thickBot="1">
      <c r="A17" s="64"/>
      <c r="B17" s="65"/>
      <c r="C17" s="158">
        <f>SUM(C12:C16)</f>
        <v>9957099.15</v>
      </c>
      <c r="D17" s="158">
        <f>SUM(D12:D16)</f>
        <v>5885980</v>
      </c>
      <c r="E17" s="158">
        <f>SUM(E12:E16)</f>
        <v>729701</v>
      </c>
      <c r="F17" s="158">
        <f>SUM(F12:F16)</f>
        <v>10686800.15</v>
      </c>
      <c r="G17" s="47"/>
      <c r="H17" s="47"/>
      <c r="I17" s="47"/>
      <c r="J17" s="47"/>
      <c r="K17" s="47"/>
    </row>
    <row r="18" spans="1:11" ht="9.75" customHeight="1" thickTop="1">
      <c r="A18" s="57"/>
      <c r="B18" s="57"/>
      <c r="C18" s="57"/>
      <c r="D18" s="57"/>
      <c r="E18" s="57"/>
      <c r="F18" s="57"/>
      <c r="G18" s="47"/>
      <c r="H18" s="47"/>
      <c r="I18" s="47"/>
      <c r="J18" s="47"/>
      <c r="K18" s="47"/>
    </row>
    <row r="19" spans="1:11" ht="15">
      <c r="A19" s="58" t="s">
        <v>359</v>
      </c>
      <c r="B19" s="57"/>
      <c r="C19" s="57"/>
      <c r="D19" s="57"/>
      <c r="E19" s="57"/>
      <c r="F19" s="57"/>
      <c r="G19" s="47"/>
      <c r="H19" s="47"/>
      <c r="I19" s="47"/>
      <c r="J19" s="47"/>
      <c r="K19" s="47"/>
    </row>
    <row r="20" spans="1:11" ht="15">
      <c r="A20" s="58" t="s">
        <v>783</v>
      </c>
      <c r="B20" s="57"/>
      <c r="C20" s="57"/>
      <c r="D20" s="57"/>
      <c r="E20" s="57"/>
      <c r="F20" s="57"/>
      <c r="G20" s="47"/>
      <c r="H20" s="47"/>
      <c r="I20" s="47"/>
      <c r="J20" s="47"/>
      <c r="K20" s="47"/>
    </row>
    <row r="21" spans="1:11" ht="15">
      <c r="A21" s="58" t="s">
        <v>784</v>
      </c>
      <c r="B21" s="57"/>
      <c r="C21" s="57"/>
      <c r="D21" s="57"/>
      <c r="E21" s="57"/>
      <c r="F21" s="57"/>
      <c r="G21" s="47"/>
      <c r="H21" s="47"/>
      <c r="I21" s="47"/>
      <c r="J21" s="47"/>
      <c r="K21" s="47"/>
    </row>
    <row r="22" spans="1:11" ht="9.75" customHeight="1">
      <c r="A22" s="57"/>
      <c r="B22" s="57"/>
      <c r="C22" s="57"/>
      <c r="D22" s="57"/>
      <c r="E22" s="57"/>
      <c r="F22" s="57"/>
      <c r="G22" s="47"/>
      <c r="H22" s="47"/>
      <c r="I22" s="47"/>
      <c r="J22" s="47"/>
      <c r="K22" s="47"/>
    </row>
    <row r="23" spans="1:11" ht="9.75" customHeight="1">
      <c r="A23" s="57"/>
      <c r="B23" s="57"/>
      <c r="C23" s="57"/>
      <c r="D23" s="57"/>
      <c r="E23" s="57"/>
      <c r="F23" s="57"/>
      <c r="G23" s="47"/>
      <c r="H23" s="47"/>
      <c r="I23" s="47"/>
      <c r="J23" s="47"/>
      <c r="K23" s="47"/>
    </row>
    <row r="24" spans="1:11" ht="9.75" customHeight="1">
      <c r="A24" s="57"/>
      <c r="B24" s="57"/>
      <c r="C24" s="57"/>
      <c r="D24" s="57"/>
      <c r="E24" s="57"/>
      <c r="F24" s="57"/>
      <c r="G24" s="47"/>
      <c r="H24" s="47"/>
      <c r="I24" s="47"/>
      <c r="J24" s="47"/>
      <c r="K24" s="47"/>
    </row>
    <row r="25" spans="1:11" ht="9.75" customHeight="1">
      <c r="A25" s="57"/>
      <c r="B25" s="57"/>
      <c r="C25" s="57"/>
      <c r="D25" s="57"/>
      <c r="E25" s="57"/>
      <c r="F25" s="57"/>
      <c r="G25" s="47"/>
      <c r="H25" s="47"/>
      <c r="I25" s="47"/>
      <c r="J25" s="47"/>
      <c r="K25" s="47"/>
    </row>
    <row r="26" spans="1:11" ht="9.75" customHeight="1">
      <c r="A26" s="57"/>
      <c r="B26" s="57"/>
      <c r="C26" s="57"/>
      <c r="D26" s="57"/>
      <c r="E26" s="57"/>
      <c r="F26" s="57"/>
      <c r="G26" s="47"/>
      <c r="H26" s="47"/>
      <c r="I26" s="47"/>
      <c r="J26" s="47"/>
      <c r="K26" s="47"/>
    </row>
    <row r="27" spans="1:11" ht="15">
      <c r="A27" s="57"/>
      <c r="B27" s="57"/>
      <c r="C27" s="57"/>
      <c r="D27" s="57"/>
      <c r="E27" s="57"/>
      <c r="F27" s="57"/>
      <c r="G27" s="47"/>
      <c r="H27" s="47"/>
      <c r="I27" s="47"/>
      <c r="J27" s="47"/>
      <c r="K27" s="47"/>
    </row>
    <row r="28" spans="1:11" ht="15">
      <c r="A28" s="57"/>
      <c r="B28" s="57"/>
      <c r="C28" s="57"/>
      <c r="D28" s="57"/>
      <c r="E28" s="57"/>
      <c r="F28" s="57"/>
      <c r="G28" s="47"/>
      <c r="H28" s="47"/>
      <c r="I28" s="47"/>
      <c r="J28" s="47"/>
      <c r="K28" s="47"/>
    </row>
    <row r="29" spans="1:11" ht="15">
      <c r="A29" s="57"/>
      <c r="B29" s="374" t="s">
        <v>399</v>
      </c>
      <c r="C29" s="374"/>
      <c r="D29" s="57"/>
      <c r="E29" s="57"/>
      <c r="F29" s="57"/>
      <c r="G29" s="47"/>
      <c r="H29" s="47"/>
      <c r="I29" s="47"/>
      <c r="J29" s="47"/>
      <c r="K29" s="47"/>
    </row>
    <row r="30" spans="1:11" ht="15">
      <c r="A30" s="57"/>
      <c r="B30" s="374" t="s">
        <v>360</v>
      </c>
      <c r="C30" s="374"/>
      <c r="D30" s="57"/>
      <c r="E30" s="374" t="s">
        <v>362</v>
      </c>
      <c r="F30" s="374"/>
      <c r="G30" s="47"/>
      <c r="H30" s="47"/>
      <c r="I30" s="47"/>
      <c r="J30" s="47"/>
      <c r="K30" s="47"/>
    </row>
    <row r="31" spans="1:11" ht="15">
      <c r="A31" s="57"/>
      <c r="B31" s="374" t="s">
        <v>361</v>
      </c>
      <c r="C31" s="374"/>
      <c r="D31" s="57"/>
      <c r="E31" s="374" t="s">
        <v>363</v>
      </c>
      <c r="F31" s="374"/>
      <c r="G31" s="47"/>
      <c r="H31" s="47"/>
      <c r="I31" s="47"/>
      <c r="J31" s="47"/>
      <c r="K31" s="47"/>
    </row>
    <row r="32" spans="1:11" ht="15">
      <c r="A32" s="57" t="s">
        <v>354</v>
      </c>
      <c r="B32" s="374" t="s">
        <v>400</v>
      </c>
      <c r="C32" s="374"/>
      <c r="D32" s="57"/>
      <c r="E32" s="374" t="s">
        <v>401</v>
      </c>
      <c r="F32" s="374"/>
      <c r="G32" s="47"/>
      <c r="H32" s="47"/>
      <c r="I32" s="47"/>
      <c r="J32" s="47"/>
      <c r="K32" s="47"/>
    </row>
    <row r="33" spans="1:11" ht="15">
      <c r="A33" s="57" t="s">
        <v>398</v>
      </c>
      <c r="B33" s="299" t="s">
        <v>775</v>
      </c>
      <c r="C33" s="57"/>
      <c r="D33" s="57"/>
      <c r="E33" s="57"/>
      <c r="F33" s="57"/>
      <c r="G33" s="47"/>
      <c r="H33" s="47"/>
      <c r="I33" s="47"/>
      <c r="J33" s="47"/>
      <c r="K33" s="47"/>
    </row>
    <row r="34" spans="1:11" ht="15">
      <c r="A34" s="57"/>
      <c r="B34" s="57"/>
      <c r="C34" s="57"/>
      <c r="D34" s="57"/>
      <c r="E34" s="57"/>
      <c r="F34" s="57"/>
      <c r="G34" s="47"/>
      <c r="H34" s="47"/>
      <c r="I34" s="47"/>
      <c r="J34" s="47"/>
      <c r="K34" s="47"/>
    </row>
    <row r="35" spans="1:11" ht="15">
      <c r="A35" s="57"/>
      <c r="B35" s="57"/>
      <c r="C35" s="57"/>
      <c r="D35" s="57"/>
      <c r="E35" s="57"/>
      <c r="F35" s="57"/>
      <c r="G35" s="47"/>
      <c r="H35" s="47"/>
      <c r="I35" s="47"/>
      <c r="J35" s="47"/>
      <c r="K35" s="47"/>
    </row>
    <row r="36" spans="1:11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</sheetData>
  <sheetProtection/>
  <mergeCells count="12">
    <mergeCell ref="A1:F1"/>
    <mergeCell ref="A3:F3"/>
    <mergeCell ref="E5:F5"/>
    <mergeCell ref="E6:F6"/>
    <mergeCell ref="B8:F8"/>
    <mergeCell ref="B29:C29"/>
    <mergeCell ref="B30:C30"/>
    <mergeCell ref="E30:F30"/>
    <mergeCell ref="B31:C31"/>
    <mergeCell ref="E31:F31"/>
    <mergeCell ref="B32:C32"/>
    <mergeCell ref="E32:F32"/>
  </mergeCells>
  <printOptions/>
  <pageMargins left="0.22" right="0.19" top="0.5" bottom="0.53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53"/>
  <sheetViews>
    <sheetView zoomScale="160" zoomScaleNormal="160" zoomScalePageLayoutView="0" workbookViewId="0" topLeftCell="C1">
      <selection activeCell="C17" sqref="C17"/>
    </sheetView>
  </sheetViews>
  <sheetFormatPr defaultColWidth="9.140625" defaultRowHeight="12.75"/>
  <cols>
    <col min="2" max="2" width="50.7109375" style="0" customWidth="1"/>
    <col min="3" max="3" width="23.00390625" style="0" customWidth="1"/>
    <col min="4" max="4" width="11.57421875" style="0" customWidth="1"/>
  </cols>
  <sheetData>
    <row r="1" spans="1:4" ht="15.75">
      <c r="A1" s="689" t="s">
        <v>337</v>
      </c>
      <c r="B1" s="689"/>
      <c r="C1" s="689"/>
      <c r="D1" s="689"/>
    </row>
    <row r="2" spans="1:4" ht="6" customHeight="1">
      <c r="A2" s="134"/>
      <c r="B2" s="134"/>
      <c r="C2" s="134"/>
      <c r="D2" s="134"/>
    </row>
    <row r="3" spans="1:4" ht="12.75">
      <c r="A3" s="690" t="s">
        <v>336</v>
      </c>
      <c r="B3" s="690"/>
      <c r="C3" s="690"/>
      <c r="D3" s="690"/>
    </row>
    <row r="4" spans="1:4" ht="6" customHeight="1">
      <c r="A4" s="134"/>
      <c r="B4" s="134"/>
      <c r="C4" s="134"/>
      <c r="D4" s="134"/>
    </row>
    <row r="5" spans="1:4" ht="12.75">
      <c r="A5" s="690" t="s">
        <v>701</v>
      </c>
      <c r="B5" s="690"/>
      <c r="C5" s="690"/>
      <c r="D5" s="690"/>
    </row>
    <row r="6" spans="1:4" ht="15">
      <c r="A6" s="135"/>
      <c r="B6" s="135"/>
      <c r="C6" s="136"/>
      <c r="D6" s="135"/>
    </row>
    <row r="7" spans="1:4" ht="24.75" customHeight="1">
      <c r="A7" s="137" t="s">
        <v>629</v>
      </c>
      <c r="B7" s="138" t="s">
        <v>272</v>
      </c>
      <c r="C7" s="250">
        <v>1390</v>
      </c>
      <c r="D7" s="250"/>
    </row>
    <row r="8" spans="1:4" ht="24.75" customHeight="1">
      <c r="A8" s="137" t="s">
        <v>630</v>
      </c>
      <c r="B8" s="138" t="s">
        <v>273</v>
      </c>
      <c r="C8" s="250">
        <v>225</v>
      </c>
      <c r="D8" s="250"/>
    </row>
    <row r="9" spans="1:4" ht="24.75" customHeight="1">
      <c r="A9" s="137" t="s">
        <v>631</v>
      </c>
      <c r="B9" s="138" t="s">
        <v>274</v>
      </c>
      <c r="C9" s="250" t="s">
        <v>489</v>
      </c>
      <c r="D9" s="250"/>
    </row>
    <row r="10" spans="1:4" ht="15">
      <c r="A10" s="135"/>
      <c r="B10" s="139"/>
      <c r="C10" s="269"/>
      <c r="D10" s="269"/>
    </row>
    <row r="11" spans="1:4" ht="21.75" customHeight="1">
      <c r="A11" s="127" t="s">
        <v>275</v>
      </c>
      <c r="B11" s="128" t="s">
        <v>89</v>
      </c>
      <c r="C11" s="251">
        <v>2879</v>
      </c>
      <c r="D11" s="251"/>
    </row>
    <row r="12" spans="1:4" ht="21.75" customHeight="1">
      <c r="A12" s="127" t="s">
        <v>276</v>
      </c>
      <c r="B12" s="128" t="s">
        <v>277</v>
      </c>
      <c r="C12" s="267">
        <v>11100</v>
      </c>
      <c r="D12" s="267"/>
    </row>
    <row r="13" spans="1:4" ht="21.75" customHeight="1">
      <c r="A13" s="127" t="s">
        <v>278</v>
      </c>
      <c r="B13" s="128" t="s">
        <v>279</v>
      </c>
      <c r="C13" s="250">
        <v>82</v>
      </c>
      <c r="D13" s="250"/>
    </row>
    <row r="14" spans="1:4" ht="21.75" customHeight="1">
      <c r="A14" s="127" t="s">
        <v>280</v>
      </c>
      <c r="B14" s="128" t="s">
        <v>281</v>
      </c>
      <c r="C14" s="251">
        <v>486</v>
      </c>
      <c r="D14" s="267"/>
    </row>
    <row r="15" spans="1:4" ht="21.75" customHeight="1">
      <c r="A15" s="127" t="s">
        <v>338</v>
      </c>
      <c r="B15" s="128" t="s">
        <v>282</v>
      </c>
      <c r="C15" s="251">
        <v>26</v>
      </c>
      <c r="D15" s="251"/>
    </row>
    <row r="16" spans="1:4" ht="21.75" customHeight="1">
      <c r="A16" s="691" t="s">
        <v>283</v>
      </c>
      <c r="B16" s="128" t="s">
        <v>284</v>
      </c>
      <c r="C16" s="251"/>
      <c r="D16" s="251"/>
    </row>
    <row r="17" spans="1:4" ht="21.75" customHeight="1">
      <c r="A17" s="692"/>
      <c r="B17" s="128" t="s">
        <v>285</v>
      </c>
      <c r="C17" s="268" t="s">
        <v>746</v>
      </c>
      <c r="D17" s="251"/>
    </row>
    <row r="18" spans="1:4" ht="21.75" customHeight="1">
      <c r="A18" s="693"/>
      <c r="B18" s="128" t="s">
        <v>286</v>
      </c>
      <c r="C18" s="251" t="s">
        <v>747</v>
      </c>
      <c r="D18" s="251"/>
    </row>
    <row r="19" spans="1:4" ht="21.75" customHeight="1">
      <c r="A19" s="127" t="s">
        <v>287</v>
      </c>
      <c r="B19" s="128" t="s">
        <v>288</v>
      </c>
      <c r="C19" s="251" t="s">
        <v>748</v>
      </c>
      <c r="D19" s="251"/>
    </row>
    <row r="20" spans="1:4" ht="21.75" customHeight="1">
      <c r="A20" s="127"/>
      <c r="B20" s="128" t="s">
        <v>289</v>
      </c>
      <c r="C20" s="129" t="s">
        <v>79</v>
      </c>
      <c r="D20" s="129"/>
    </row>
    <row r="21" spans="1:4" ht="21.75" customHeight="1">
      <c r="A21" s="127" t="s">
        <v>290</v>
      </c>
      <c r="B21" s="128" t="s">
        <v>291</v>
      </c>
      <c r="C21" s="129" t="s">
        <v>79</v>
      </c>
      <c r="D21" s="141"/>
    </row>
    <row r="22" spans="1:4" ht="21.75" customHeight="1">
      <c r="A22" s="127" t="s">
        <v>292</v>
      </c>
      <c r="B22" s="128" t="s">
        <v>293</v>
      </c>
      <c r="C22" s="129">
        <v>12</v>
      </c>
      <c r="D22" s="129"/>
    </row>
    <row r="23" spans="1:4" ht="21.75" customHeight="1">
      <c r="A23" s="127" t="s">
        <v>294</v>
      </c>
      <c r="B23" s="128" t="s">
        <v>295</v>
      </c>
      <c r="C23" s="694" t="s">
        <v>79</v>
      </c>
      <c r="D23" s="695"/>
    </row>
    <row r="24" spans="1:4" ht="21.75" customHeight="1">
      <c r="A24" s="127" t="s">
        <v>296</v>
      </c>
      <c r="B24" s="128" t="s">
        <v>297</v>
      </c>
      <c r="C24" s="694" t="s">
        <v>79</v>
      </c>
      <c r="D24" s="695"/>
    </row>
    <row r="25" spans="1:4" ht="15.75" customHeight="1">
      <c r="A25" s="127" t="s">
        <v>298</v>
      </c>
      <c r="B25" s="128" t="s">
        <v>299</v>
      </c>
      <c r="C25" s="128" t="s">
        <v>432</v>
      </c>
      <c r="D25" s="127"/>
    </row>
    <row r="26" spans="1:4" ht="15.75" customHeight="1">
      <c r="A26" s="682"/>
      <c r="B26" s="683"/>
      <c r="C26" s="128" t="s">
        <v>433</v>
      </c>
      <c r="D26" s="127"/>
    </row>
    <row r="27" spans="1:4" ht="15.75" customHeight="1">
      <c r="A27" s="684"/>
      <c r="B27" s="685"/>
      <c r="C27" s="128" t="s">
        <v>434</v>
      </c>
      <c r="D27" s="127"/>
    </row>
    <row r="28" spans="1:4" ht="15.75" customHeight="1">
      <c r="A28" s="684"/>
      <c r="B28" s="685"/>
      <c r="C28" s="128" t="s">
        <v>435</v>
      </c>
      <c r="D28" s="127"/>
    </row>
    <row r="29" spans="1:4" ht="15.75" customHeight="1">
      <c r="A29" s="684"/>
      <c r="B29" s="685"/>
      <c r="C29" s="128" t="s">
        <v>471</v>
      </c>
      <c r="D29" s="129"/>
    </row>
    <row r="30" spans="1:4" ht="15.75" customHeight="1">
      <c r="A30" s="684"/>
      <c r="B30" s="685"/>
      <c r="C30" s="128" t="s">
        <v>490</v>
      </c>
      <c r="D30" s="127"/>
    </row>
    <row r="31" spans="1:4" ht="15.75" customHeight="1">
      <c r="A31" s="686"/>
      <c r="B31" s="687"/>
      <c r="C31" s="143"/>
      <c r="D31" s="142"/>
    </row>
    <row r="32" spans="1:4" ht="15">
      <c r="A32" s="131"/>
      <c r="B32" s="131"/>
      <c r="C32" s="131"/>
      <c r="D32" s="131"/>
    </row>
    <row r="33" spans="1:4" ht="15">
      <c r="A33" s="131"/>
      <c r="B33" s="131"/>
      <c r="C33" s="131"/>
      <c r="D33" s="131"/>
    </row>
    <row r="34" spans="1:4" ht="15">
      <c r="A34" s="131"/>
      <c r="B34" s="131"/>
      <c r="C34" s="131"/>
      <c r="D34" s="131"/>
    </row>
    <row r="35" spans="1:4" ht="15">
      <c r="A35" s="135"/>
      <c r="B35" s="135"/>
      <c r="C35" s="135"/>
      <c r="D35" s="135"/>
    </row>
    <row r="36" spans="1:4" ht="15">
      <c r="A36" s="135"/>
      <c r="B36" s="135"/>
      <c r="C36" s="135"/>
      <c r="D36" s="135"/>
    </row>
    <row r="37" spans="1:5" ht="15">
      <c r="A37" s="135" t="s">
        <v>368</v>
      </c>
      <c r="B37" s="139" t="s">
        <v>666</v>
      </c>
      <c r="C37" s="688" t="s">
        <v>340</v>
      </c>
      <c r="D37" s="688"/>
      <c r="E37" s="144"/>
    </row>
    <row r="38" spans="1:5" ht="15">
      <c r="A38" s="135" t="s">
        <v>52</v>
      </c>
      <c r="B38" s="139" t="s">
        <v>706</v>
      </c>
      <c r="C38" s="688" t="s">
        <v>341</v>
      </c>
      <c r="D38" s="688"/>
      <c r="E38" s="144"/>
    </row>
    <row r="39" spans="1:4" ht="15">
      <c r="A39" s="22"/>
      <c r="B39" s="22"/>
      <c r="C39" s="22"/>
      <c r="D39" s="22"/>
    </row>
    <row r="40" spans="1:4" ht="15">
      <c r="A40" s="22"/>
      <c r="B40" s="22"/>
      <c r="C40" s="22"/>
      <c r="D40" s="22"/>
    </row>
    <row r="41" spans="1:4" ht="15">
      <c r="A41" s="22"/>
      <c r="B41" s="22"/>
      <c r="C41" s="22"/>
      <c r="D41" s="22"/>
    </row>
    <row r="42" spans="1:4" ht="15">
      <c r="A42" s="22"/>
      <c r="B42" s="22"/>
      <c r="C42" s="22"/>
      <c r="D42" s="22"/>
    </row>
    <row r="43" spans="1:4" ht="15">
      <c r="A43" s="22"/>
      <c r="B43" s="22"/>
      <c r="C43" s="22"/>
      <c r="D43" s="22"/>
    </row>
    <row r="44" spans="1:4" ht="15">
      <c r="A44" s="22"/>
      <c r="B44" s="22"/>
      <c r="C44" s="22"/>
      <c r="D44" s="22"/>
    </row>
    <row r="45" spans="1:4" ht="15">
      <c r="A45" s="22"/>
      <c r="B45" s="22"/>
      <c r="C45" s="22"/>
      <c r="D45" s="22"/>
    </row>
    <row r="46" spans="1:4" ht="15">
      <c r="A46" s="22"/>
      <c r="B46" s="22"/>
      <c r="C46" s="22"/>
      <c r="D46" s="22"/>
    </row>
    <row r="47" spans="1:4" ht="15">
      <c r="A47" s="22"/>
      <c r="B47" s="22"/>
      <c r="C47" s="22"/>
      <c r="D47" s="22"/>
    </row>
    <row r="48" spans="1:4" ht="15">
      <c r="A48" s="22"/>
      <c r="B48" s="22"/>
      <c r="C48" s="22"/>
      <c r="D48" s="22"/>
    </row>
    <row r="49" spans="1:4" ht="15">
      <c r="A49" s="22"/>
      <c r="B49" s="22"/>
      <c r="C49" s="22"/>
      <c r="D49" s="22"/>
    </row>
    <row r="50" spans="1:4" ht="15">
      <c r="A50" s="22"/>
      <c r="B50" s="22"/>
      <c r="C50" s="22"/>
      <c r="D50" s="22"/>
    </row>
    <row r="51" spans="1:4" ht="15">
      <c r="A51" s="22"/>
      <c r="B51" s="22"/>
      <c r="C51" s="22"/>
      <c r="D51" s="22"/>
    </row>
    <row r="52" spans="1:4" ht="15">
      <c r="A52" s="22"/>
      <c r="B52" s="22"/>
      <c r="C52" s="22"/>
      <c r="D52" s="22"/>
    </row>
    <row r="53" spans="1:4" ht="12.75">
      <c r="A53" s="34"/>
      <c r="B53" s="34"/>
      <c r="C53" s="34"/>
      <c r="D53" s="34"/>
    </row>
  </sheetData>
  <sheetProtection/>
  <mergeCells count="9">
    <mergeCell ref="A26:B31"/>
    <mergeCell ref="C37:D37"/>
    <mergeCell ref="C38:D38"/>
    <mergeCell ref="A1:D1"/>
    <mergeCell ref="A3:D3"/>
    <mergeCell ref="A5:D5"/>
    <mergeCell ref="A16:A18"/>
    <mergeCell ref="C23:D23"/>
    <mergeCell ref="C24:D24"/>
  </mergeCells>
  <printOptions horizontalCentered="1"/>
  <pageMargins left="0.29" right="0.27" top="0.28" bottom="0.43" header="0.27" footer="0.4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5.57421875" style="39" customWidth="1"/>
    <col min="2" max="9" width="9.140625" style="39" customWidth="1"/>
    <col min="10" max="10" width="18.7109375" style="39" customWidth="1"/>
    <col min="11" max="16384" width="9.140625" style="39" customWidth="1"/>
  </cols>
  <sheetData>
    <row r="1" spans="1:11" ht="15.75">
      <c r="A1" s="696" t="s">
        <v>300</v>
      </c>
      <c r="B1" s="696"/>
      <c r="C1" s="696"/>
      <c r="D1" s="696"/>
      <c r="E1" s="696"/>
      <c r="F1" s="696"/>
      <c r="G1" s="696"/>
      <c r="H1" s="696"/>
      <c r="I1" s="696"/>
      <c r="J1" s="696"/>
      <c r="K1" s="22"/>
    </row>
    <row r="2" spans="1:11" ht="15">
      <c r="A2" s="697" t="s">
        <v>301</v>
      </c>
      <c r="B2" s="697"/>
      <c r="C2" s="697"/>
      <c r="D2" s="697"/>
      <c r="E2" s="697"/>
      <c r="F2" s="697"/>
      <c r="G2" s="697"/>
      <c r="H2" s="697"/>
      <c r="I2" s="697"/>
      <c r="J2" s="697"/>
      <c r="K2" s="88"/>
    </row>
    <row r="3" spans="1:11" ht="7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22"/>
    </row>
    <row r="4" spans="1:11" ht="24.75" customHeight="1">
      <c r="A4" s="127">
        <v>1</v>
      </c>
      <c r="B4" s="657" t="s">
        <v>302</v>
      </c>
      <c r="C4" s="657"/>
      <c r="D4" s="657"/>
      <c r="E4" s="657"/>
      <c r="F4" s="657"/>
      <c r="G4" s="657"/>
      <c r="H4" s="657"/>
      <c r="I4" s="657"/>
      <c r="J4" s="280" t="s">
        <v>79</v>
      </c>
      <c r="K4" s="22"/>
    </row>
    <row r="5" spans="1:11" ht="24.75" customHeight="1">
      <c r="A5" s="140">
        <v>2</v>
      </c>
      <c r="B5" s="698" t="s">
        <v>303</v>
      </c>
      <c r="C5" s="698"/>
      <c r="D5" s="698"/>
      <c r="E5" s="698"/>
      <c r="F5" s="698"/>
      <c r="G5" s="698"/>
      <c r="H5" s="698"/>
      <c r="I5" s="698"/>
      <c r="J5" s="281">
        <v>572</v>
      </c>
      <c r="K5" s="22"/>
    </row>
    <row r="6" spans="1:11" ht="24.75" customHeight="1">
      <c r="A6" s="127">
        <v>3</v>
      </c>
      <c r="B6" s="657" t="s">
        <v>304</v>
      </c>
      <c r="C6" s="657"/>
      <c r="D6" s="657"/>
      <c r="E6" s="657"/>
      <c r="F6" s="657"/>
      <c r="G6" s="657"/>
      <c r="H6" s="657"/>
      <c r="I6" s="657"/>
      <c r="J6" s="280" t="s">
        <v>79</v>
      </c>
      <c r="K6" s="22"/>
    </row>
    <row r="7" spans="1:11" ht="24.75" customHeight="1">
      <c r="A7" s="140">
        <v>4</v>
      </c>
      <c r="B7" s="698" t="s">
        <v>305</v>
      </c>
      <c r="C7" s="698"/>
      <c r="D7" s="698"/>
      <c r="E7" s="698"/>
      <c r="F7" s="698"/>
      <c r="G7" s="698"/>
      <c r="H7" s="698"/>
      <c r="I7" s="698"/>
      <c r="J7" s="281">
        <v>1044</v>
      </c>
      <c r="K7" s="22"/>
    </row>
    <row r="8" spans="1:11" ht="24.75" customHeight="1">
      <c r="A8" s="127">
        <v>5</v>
      </c>
      <c r="B8" s="657" t="s">
        <v>306</v>
      </c>
      <c r="C8" s="657"/>
      <c r="D8" s="657"/>
      <c r="E8" s="657"/>
      <c r="F8" s="657"/>
      <c r="G8" s="657"/>
      <c r="H8" s="657"/>
      <c r="I8" s="657"/>
      <c r="J8" s="280">
        <v>1557</v>
      </c>
      <c r="K8" s="22"/>
    </row>
    <row r="9" spans="1:11" ht="24.75" customHeight="1">
      <c r="A9" s="140">
        <v>6</v>
      </c>
      <c r="B9" s="698" t="s">
        <v>307</v>
      </c>
      <c r="C9" s="698"/>
      <c r="D9" s="698"/>
      <c r="E9" s="698"/>
      <c r="F9" s="698"/>
      <c r="G9" s="698"/>
      <c r="H9" s="698"/>
      <c r="I9" s="698"/>
      <c r="J9" s="281">
        <v>52</v>
      </c>
      <c r="K9" s="22"/>
    </row>
    <row r="10" spans="1:11" ht="24.75" customHeight="1">
      <c r="A10" s="127">
        <v>7</v>
      </c>
      <c r="B10" s="657" t="s">
        <v>308</v>
      </c>
      <c r="C10" s="657"/>
      <c r="D10" s="657"/>
      <c r="E10" s="657"/>
      <c r="F10" s="657"/>
      <c r="G10" s="657"/>
      <c r="H10" s="657"/>
      <c r="I10" s="657"/>
      <c r="J10" s="280">
        <v>2</v>
      </c>
      <c r="K10" s="22"/>
    </row>
    <row r="11" spans="1:11" ht="24.75" customHeight="1">
      <c r="A11" s="127">
        <v>8</v>
      </c>
      <c r="B11" s="657" t="s">
        <v>309</v>
      </c>
      <c r="C11" s="657"/>
      <c r="D11" s="657"/>
      <c r="E11" s="657"/>
      <c r="F11" s="657"/>
      <c r="G11" s="657"/>
      <c r="H11" s="657"/>
      <c r="I11" s="657"/>
      <c r="J11" s="280" t="s">
        <v>754</v>
      </c>
      <c r="K11" s="22"/>
    </row>
    <row r="12" spans="1:11" ht="33.75" customHeight="1">
      <c r="A12" s="127">
        <v>9</v>
      </c>
      <c r="B12" s="699" t="s">
        <v>472</v>
      </c>
      <c r="C12" s="699"/>
      <c r="D12" s="699"/>
      <c r="E12" s="699"/>
      <c r="F12" s="699"/>
      <c r="G12" s="699"/>
      <c r="H12" s="699"/>
      <c r="I12" s="699"/>
      <c r="J12" s="281" t="s">
        <v>79</v>
      </c>
      <c r="K12" s="22"/>
    </row>
    <row r="13" spans="1:11" ht="24.75" customHeight="1">
      <c r="A13" s="140">
        <v>10</v>
      </c>
      <c r="B13" s="698" t="s">
        <v>310</v>
      </c>
      <c r="C13" s="698"/>
      <c r="D13" s="698"/>
      <c r="E13" s="698"/>
      <c r="F13" s="698"/>
      <c r="G13" s="698"/>
      <c r="H13" s="698"/>
      <c r="I13" s="698"/>
      <c r="J13" s="281" t="s">
        <v>79</v>
      </c>
      <c r="K13" s="22"/>
    </row>
    <row r="14" spans="1:11" ht="24.75" customHeight="1">
      <c r="A14" s="127">
        <v>11</v>
      </c>
      <c r="B14" s="657" t="s">
        <v>473</v>
      </c>
      <c r="C14" s="657"/>
      <c r="D14" s="657"/>
      <c r="E14" s="657"/>
      <c r="F14" s="657"/>
      <c r="G14" s="657"/>
      <c r="H14" s="657"/>
      <c r="I14" s="657"/>
      <c r="J14" s="281" t="s">
        <v>79</v>
      </c>
      <c r="K14" s="22"/>
    </row>
    <row r="15" spans="1:11" ht="24.75" customHeight="1">
      <c r="A15" s="140">
        <v>12</v>
      </c>
      <c r="B15" s="698" t="s">
        <v>311</v>
      </c>
      <c r="C15" s="698"/>
      <c r="D15" s="698"/>
      <c r="E15" s="698"/>
      <c r="F15" s="698"/>
      <c r="G15" s="698"/>
      <c r="H15" s="698"/>
      <c r="I15" s="698"/>
      <c r="J15" s="281" t="s">
        <v>79</v>
      </c>
      <c r="K15" s="22"/>
    </row>
    <row r="16" spans="1:11" ht="49.5" customHeight="1">
      <c r="A16" s="127">
        <v>13</v>
      </c>
      <c r="B16" s="657" t="s">
        <v>312</v>
      </c>
      <c r="C16" s="657"/>
      <c r="D16" s="657"/>
      <c r="E16" s="657"/>
      <c r="F16" s="657"/>
      <c r="G16" s="657"/>
      <c r="H16" s="657"/>
      <c r="I16" s="657"/>
      <c r="J16" s="279" t="s">
        <v>755</v>
      </c>
      <c r="K16" s="22"/>
    </row>
    <row r="17" spans="1:11" ht="24.75" customHeight="1">
      <c r="A17" s="140">
        <v>14</v>
      </c>
      <c r="B17" s="698" t="s">
        <v>313</v>
      </c>
      <c r="C17" s="698"/>
      <c r="D17" s="698"/>
      <c r="E17" s="698"/>
      <c r="F17" s="698"/>
      <c r="G17" s="698"/>
      <c r="H17" s="698"/>
      <c r="I17" s="698"/>
      <c r="J17" s="281" t="s">
        <v>756</v>
      </c>
      <c r="K17" s="22"/>
    </row>
    <row r="18" spans="1:11" ht="24.75" customHeight="1">
      <c r="A18" s="127">
        <v>15</v>
      </c>
      <c r="B18" s="657" t="s">
        <v>314</v>
      </c>
      <c r="C18" s="657"/>
      <c r="D18" s="657"/>
      <c r="E18" s="657"/>
      <c r="F18" s="657"/>
      <c r="G18" s="657"/>
      <c r="H18" s="657"/>
      <c r="I18" s="657"/>
      <c r="J18" s="282">
        <v>0.042361111111111106</v>
      </c>
      <c r="K18" s="22"/>
    </row>
    <row r="19" spans="1:11" ht="24.75" customHeight="1">
      <c r="A19" s="140">
        <v>16</v>
      </c>
      <c r="B19" s="656" t="s">
        <v>315</v>
      </c>
      <c r="C19" s="657"/>
      <c r="D19" s="657"/>
      <c r="E19" s="657"/>
      <c r="F19" s="657"/>
      <c r="G19" s="145"/>
      <c r="H19" s="145" t="s">
        <v>339</v>
      </c>
      <c r="I19" s="145"/>
      <c r="J19" s="280" t="s">
        <v>491</v>
      </c>
      <c r="K19" s="22"/>
    </row>
    <row r="20" spans="1:11" ht="24.75" customHeight="1">
      <c r="A20" s="127">
        <v>17</v>
      </c>
      <c r="B20" s="656" t="s">
        <v>316</v>
      </c>
      <c r="C20" s="657"/>
      <c r="D20" s="657"/>
      <c r="E20" s="657"/>
      <c r="F20" s="657"/>
      <c r="G20" s="146"/>
      <c r="H20" s="146" t="s">
        <v>339</v>
      </c>
      <c r="I20" s="146"/>
      <c r="J20" s="280" t="s">
        <v>760</v>
      </c>
      <c r="K20" s="22"/>
    </row>
    <row r="21" spans="1:11" ht="24.75" customHeight="1">
      <c r="A21" s="127">
        <v>18</v>
      </c>
      <c r="B21" s="656" t="s">
        <v>317</v>
      </c>
      <c r="C21" s="657"/>
      <c r="D21" s="657"/>
      <c r="E21" s="657"/>
      <c r="F21" s="657"/>
      <c r="G21" s="146"/>
      <c r="H21" s="146" t="s">
        <v>339</v>
      </c>
      <c r="I21" s="146"/>
      <c r="J21" s="280" t="s">
        <v>492</v>
      </c>
      <c r="K21" s="22"/>
    </row>
    <row r="22" spans="1:11" ht="24.75" customHeight="1">
      <c r="A22" s="127">
        <v>19</v>
      </c>
      <c r="B22" s="656" t="s">
        <v>318</v>
      </c>
      <c r="C22" s="657"/>
      <c r="D22" s="657"/>
      <c r="E22" s="657"/>
      <c r="F22" s="657"/>
      <c r="G22" s="146"/>
      <c r="H22" s="146" t="s">
        <v>339</v>
      </c>
      <c r="I22" s="146"/>
      <c r="J22" s="280" t="s">
        <v>759</v>
      </c>
      <c r="K22" s="22"/>
    </row>
    <row r="23" spans="1:11" ht="24.75" customHeight="1">
      <c r="A23" s="654">
        <v>20</v>
      </c>
      <c r="B23" s="666" t="s">
        <v>319</v>
      </c>
      <c r="C23" s="666"/>
      <c r="D23" s="666"/>
      <c r="E23" s="666"/>
      <c r="F23" s="666"/>
      <c r="G23" s="146"/>
      <c r="H23" s="659" t="s">
        <v>320</v>
      </c>
      <c r="I23" s="666"/>
      <c r="J23" s="280" t="s">
        <v>239</v>
      </c>
      <c r="K23" s="22"/>
    </row>
    <row r="24" spans="1:11" ht="24.75" customHeight="1">
      <c r="A24" s="654"/>
      <c r="B24" s="698" t="s">
        <v>632</v>
      </c>
      <c r="C24" s="698"/>
      <c r="D24" s="698"/>
      <c r="E24" s="698"/>
      <c r="F24" s="698"/>
      <c r="G24" s="133" t="s">
        <v>474</v>
      </c>
      <c r="H24" s="700"/>
      <c r="I24" s="701"/>
      <c r="J24" s="281"/>
      <c r="K24" s="22"/>
    </row>
    <row r="25" spans="1:11" ht="24.75" customHeight="1">
      <c r="A25" s="654"/>
      <c r="B25" s="698" t="s">
        <v>321</v>
      </c>
      <c r="C25" s="698"/>
      <c r="D25" s="698"/>
      <c r="E25" s="698"/>
      <c r="F25" s="698"/>
      <c r="G25" s="133" t="s">
        <v>475</v>
      </c>
      <c r="H25" s="702"/>
      <c r="I25" s="703"/>
      <c r="J25" s="281"/>
      <c r="K25" s="22"/>
    </row>
    <row r="26" spans="1:11" ht="24.75" customHeight="1">
      <c r="A26" s="654"/>
      <c r="B26" s="698" t="s">
        <v>322</v>
      </c>
      <c r="C26" s="698"/>
      <c r="D26" s="698"/>
      <c r="E26" s="698"/>
      <c r="F26" s="698"/>
      <c r="G26" s="133" t="s">
        <v>475</v>
      </c>
      <c r="H26" s="702"/>
      <c r="I26" s="703"/>
      <c r="J26" s="281"/>
      <c r="K26" s="22"/>
    </row>
    <row r="27" spans="1:11" ht="32.25" customHeight="1">
      <c r="A27" s="654"/>
      <c r="B27" s="698" t="s">
        <v>476</v>
      </c>
      <c r="C27" s="698"/>
      <c r="D27" s="698"/>
      <c r="E27" s="698"/>
      <c r="F27" s="698"/>
      <c r="G27" s="133" t="s">
        <v>477</v>
      </c>
      <c r="H27" s="702">
        <v>1</v>
      </c>
      <c r="I27" s="703"/>
      <c r="J27" s="279" t="s">
        <v>758</v>
      </c>
      <c r="K27" s="22"/>
    </row>
    <row r="28" spans="1:12" ht="36.75" customHeight="1">
      <c r="A28" s="654"/>
      <c r="B28" s="698" t="s">
        <v>323</v>
      </c>
      <c r="C28" s="698"/>
      <c r="D28" s="698"/>
      <c r="E28" s="698"/>
      <c r="F28" s="698"/>
      <c r="G28" s="133" t="s">
        <v>477</v>
      </c>
      <c r="H28" s="702">
        <v>3</v>
      </c>
      <c r="I28" s="703"/>
      <c r="J28" s="279" t="s">
        <v>757</v>
      </c>
      <c r="K28" s="22"/>
      <c r="L28" s="39" t="s">
        <v>385</v>
      </c>
    </row>
    <row r="29" spans="1:12" ht="24.75" customHeight="1">
      <c r="A29" s="654"/>
      <c r="B29" s="704" t="s">
        <v>324</v>
      </c>
      <c r="C29" s="704"/>
      <c r="D29" s="704"/>
      <c r="E29" s="704"/>
      <c r="F29" s="704"/>
      <c r="G29" s="133" t="s">
        <v>478</v>
      </c>
      <c r="H29" s="705"/>
      <c r="I29" s="706"/>
      <c r="J29" s="283"/>
      <c r="K29" s="22"/>
      <c r="L29" s="39" t="s">
        <v>385</v>
      </c>
    </row>
    <row r="30" spans="1:11" ht="1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22"/>
    </row>
    <row r="31" spans="1:10" ht="15">
      <c r="A31" s="135"/>
      <c r="B31" s="135"/>
      <c r="C31" s="135"/>
      <c r="D31" s="135"/>
      <c r="E31" s="135"/>
      <c r="F31" s="135"/>
      <c r="G31" s="135"/>
      <c r="H31" s="135"/>
      <c r="I31" s="135"/>
      <c r="J31" s="135"/>
    </row>
    <row r="32" spans="1:10" ht="15">
      <c r="A32" s="135"/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15">
      <c r="A33" s="139" t="s">
        <v>667</v>
      </c>
      <c r="B33" s="139"/>
      <c r="C33" s="139"/>
      <c r="D33" s="135"/>
      <c r="E33" s="135"/>
      <c r="F33" s="135"/>
      <c r="G33" s="135"/>
      <c r="H33" s="688" t="s">
        <v>340</v>
      </c>
      <c r="I33" s="688"/>
      <c r="J33" s="688"/>
    </row>
    <row r="34" spans="1:10" ht="15">
      <c r="A34" s="707" t="s">
        <v>342</v>
      </c>
      <c r="B34" s="707"/>
      <c r="C34" s="707"/>
      <c r="D34" s="135"/>
      <c r="E34" s="135"/>
      <c r="F34" s="135"/>
      <c r="G34" s="135"/>
      <c r="H34" s="688" t="s">
        <v>341</v>
      </c>
      <c r="I34" s="688"/>
      <c r="J34" s="688"/>
    </row>
  </sheetData>
  <sheetProtection/>
  <mergeCells count="39">
    <mergeCell ref="B28:F28"/>
    <mergeCell ref="H28:I28"/>
    <mergeCell ref="B29:F29"/>
    <mergeCell ref="H29:I29"/>
    <mergeCell ref="H33:J33"/>
    <mergeCell ref="A34:C34"/>
    <mergeCell ref="H34:J34"/>
    <mergeCell ref="B25:F25"/>
    <mergeCell ref="H25:I25"/>
    <mergeCell ref="B26:F26"/>
    <mergeCell ref="H26:I26"/>
    <mergeCell ref="B27:F27"/>
    <mergeCell ref="H27:I27"/>
    <mergeCell ref="B14:I14"/>
    <mergeCell ref="B15:I15"/>
    <mergeCell ref="B16:I16"/>
    <mergeCell ref="B17:I17"/>
    <mergeCell ref="B18:I18"/>
    <mergeCell ref="A23:A29"/>
    <mergeCell ref="B23:F23"/>
    <mergeCell ref="H23:I23"/>
    <mergeCell ref="B24:F24"/>
    <mergeCell ref="H24:I24"/>
    <mergeCell ref="B8:I8"/>
    <mergeCell ref="B9:I9"/>
    <mergeCell ref="B10:I10"/>
    <mergeCell ref="B11:I11"/>
    <mergeCell ref="B12:I12"/>
    <mergeCell ref="B13:I13"/>
    <mergeCell ref="B22:F22"/>
    <mergeCell ref="B21:F21"/>
    <mergeCell ref="B19:F19"/>
    <mergeCell ref="B20:F20"/>
    <mergeCell ref="A1:J1"/>
    <mergeCell ref="A2:J2"/>
    <mergeCell ref="B4:I4"/>
    <mergeCell ref="B5:I5"/>
    <mergeCell ref="B6:I6"/>
    <mergeCell ref="B7:I7"/>
  </mergeCells>
  <printOptions horizontalCentered="1"/>
  <pageMargins left="0.29" right="0.27" top="0.21" bottom="0.5" header="0.21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2"/>
  <sheetViews>
    <sheetView zoomScalePageLayoutView="0" workbookViewId="0" topLeftCell="A128">
      <selection activeCell="C128" sqref="C128"/>
    </sheetView>
  </sheetViews>
  <sheetFormatPr defaultColWidth="9.140625" defaultRowHeight="12.75"/>
  <cols>
    <col min="1" max="1" width="8.28125" style="165" customWidth="1"/>
    <col min="2" max="2" width="25.7109375" style="165" customWidth="1"/>
    <col min="3" max="3" width="19.57421875" style="165" customWidth="1"/>
    <col min="4" max="4" width="15.140625" style="258" customWidth="1"/>
    <col min="5" max="5" width="13.421875" style="165" customWidth="1"/>
    <col min="6" max="6" width="17.28125" style="165" customWidth="1"/>
    <col min="7" max="16384" width="9.140625" style="165" customWidth="1"/>
  </cols>
  <sheetData>
    <row r="1" spans="1:7" ht="41.25" customHeight="1">
      <c r="A1" s="729" t="s">
        <v>675</v>
      </c>
      <c r="B1" s="729"/>
      <c r="C1" s="729"/>
      <c r="D1" s="729"/>
      <c r="E1" s="729"/>
      <c r="F1" s="729"/>
      <c r="G1" s="57"/>
    </row>
    <row r="2" spans="1:7" ht="7.5" customHeight="1">
      <c r="A2" s="166"/>
      <c r="B2" s="166"/>
      <c r="C2" s="166"/>
      <c r="D2" s="253"/>
      <c r="E2" s="166"/>
      <c r="F2" s="166"/>
      <c r="G2" s="57"/>
    </row>
    <row r="3" spans="1:7" ht="18">
      <c r="A3" s="730" t="s">
        <v>679</v>
      </c>
      <c r="B3" s="730"/>
      <c r="C3" s="730"/>
      <c r="D3" s="730"/>
      <c r="E3" s="730"/>
      <c r="F3" s="730"/>
      <c r="G3" s="57"/>
    </row>
    <row r="4" spans="1:7" ht="24.75" customHeight="1">
      <c r="A4" s="380" t="s">
        <v>707</v>
      </c>
      <c r="B4" s="380"/>
      <c r="C4" s="380"/>
      <c r="D4" s="380"/>
      <c r="E4" s="380"/>
      <c r="F4" s="380"/>
      <c r="G4" s="46"/>
    </row>
    <row r="5" spans="1:7" ht="7.5" customHeight="1">
      <c r="A5" s="57"/>
      <c r="B5" s="57"/>
      <c r="C5" s="57"/>
      <c r="D5" s="254"/>
      <c r="E5" s="57"/>
      <c r="F5" s="57"/>
      <c r="G5" s="57"/>
    </row>
    <row r="6" spans="1:7" ht="49.5" customHeight="1">
      <c r="A6" s="48" t="s">
        <v>403</v>
      </c>
      <c r="B6" s="727" t="s">
        <v>680</v>
      </c>
      <c r="C6" s="728"/>
      <c r="D6" s="731" t="s">
        <v>681</v>
      </c>
      <c r="E6" s="732"/>
      <c r="F6" s="50" t="s">
        <v>682</v>
      </c>
      <c r="G6" s="57"/>
    </row>
    <row r="7" spans="1:7" ht="34.5" customHeight="1">
      <c r="A7" s="70">
        <v>1</v>
      </c>
      <c r="B7" s="727" t="s">
        <v>683</v>
      </c>
      <c r="C7" s="728"/>
      <c r="D7" s="385">
        <v>102</v>
      </c>
      <c r="E7" s="386"/>
      <c r="F7" s="247">
        <v>102</v>
      </c>
      <c r="G7" s="57"/>
    </row>
    <row r="8" spans="1:7" ht="34.5" customHeight="1">
      <c r="A8" s="48">
        <v>2</v>
      </c>
      <c r="B8" s="727" t="s">
        <v>684</v>
      </c>
      <c r="C8" s="728"/>
      <c r="D8" s="385"/>
      <c r="E8" s="386"/>
      <c r="F8" s="247">
        <v>25</v>
      </c>
      <c r="G8" s="57"/>
    </row>
    <row r="9" spans="1:7" ht="15" customHeight="1">
      <c r="A9" s="55"/>
      <c r="B9" s="721"/>
      <c r="C9" s="721"/>
      <c r="D9" s="721"/>
      <c r="E9" s="721"/>
      <c r="F9" s="721"/>
      <c r="G9" s="57"/>
    </row>
    <row r="10" spans="1:7" ht="34.5" customHeight="1">
      <c r="A10" s="722" t="s">
        <v>708</v>
      </c>
      <c r="B10" s="722"/>
      <c r="C10" s="722"/>
      <c r="D10" s="722"/>
      <c r="E10" s="722"/>
      <c r="F10" s="722"/>
      <c r="G10" s="46"/>
    </row>
    <row r="11" spans="1:7" ht="24.75" customHeight="1">
      <c r="A11" s="723" t="s">
        <v>403</v>
      </c>
      <c r="B11" s="167" t="s">
        <v>240</v>
      </c>
      <c r="C11" s="70" t="s">
        <v>241</v>
      </c>
      <c r="D11" s="725" t="s">
        <v>685</v>
      </c>
      <c r="E11" s="710" t="s">
        <v>686</v>
      </c>
      <c r="F11" s="711"/>
      <c r="G11" s="57"/>
    </row>
    <row r="12" spans="1:7" ht="24.75" customHeight="1">
      <c r="A12" s="724"/>
      <c r="B12" s="168"/>
      <c r="C12" s="168"/>
      <c r="D12" s="726"/>
      <c r="E12" s="712"/>
      <c r="F12" s="713"/>
      <c r="G12" s="57"/>
    </row>
    <row r="13" spans="1:6" s="1" customFormat="1" ht="19.5" customHeight="1">
      <c r="A13" s="169">
        <v>1</v>
      </c>
      <c r="B13" s="170" t="s">
        <v>546</v>
      </c>
      <c r="C13" s="169" t="s">
        <v>352</v>
      </c>
      <c r="D13" s="255">
        <v>154635</v>
      </c>
      <c r="E13" s="719">
        <f>D13</f>
        <v>154635</v>
      </c>
      <c r="F13" s="720"/>
    </row>
    <row r="14" spans="1:6" s="1" customFormat="1" ht="19.5" customHeight="1">
      <c r="A14" s="169">
        <v>2</v>
      </c>
      <c r="B14" s="170" t="s">
        <v>437</v>
      </c>
      <c r="C14" s="169" t="s">
        <v>635</v>
      </c>
      <c r="D14" s="255">
        <v>106547</v>
      </c>
      <c r="E14" s="719">
        <f aca="true" t="shared" si="0" ref="E14:E27">D14</f>
        <v>106547</v>
      </c>
      <c r="F14" s="720"/>
    </row>
    <row r="15" spans="1:8" s="1" customFormat="1" ht="19.5" customHeight="1">
      <c r="A15" s="169">
        <v>3</v>
      </c>
      <c r="B15" s="170" t="s">
        <v>438</v>
      </c>
      <c r="C15" s="169" t="s">
        <v>547</v>
      </c>
      <c r="D15" s="255">
        <v>77777</v>
      </c>
      <c r="E15" s="719">
        <f t="shared" si="0"/>
        <v>77777</v>
      </c>
      <c r="F15" s="720"/>
      <c r="H15" s="1" t="s">
        <v>385</v>
      </c>
    </row>
    <row r="16" spans="1:6" s="1" customFormat="1" ht="19.5" customHeight="1">
      <c r="A16" s="169">
        <v>4</v>
      </c>
      <c r="B16" s="170" t="s">
        <v>440</v>
      </c>
      <c r="C16" s="169" t="s">
        <v>449</v>
      </c>
      <c r="D16" s="255">
        <v>50561</v>
      </c>
      <c r="E16" s="719">
        <f t="shared" si="0"/>
        <v>50561</v>
      </c>
      <c r="F16" s="720"/>
    </row>
    <row r="17" spans="1:9" s="1" customFormat="1" ht="19.5" customHeight="1">
      <c r="A17" s="169">
        <v>5</v>
      </c>
      <c r="B17" s="170" t="s">
        <v>441</v>
      </c>
      <c r="C17" s="169" t="s">
        <v>450</v>
      </c>
      <c r="D17" s="255">
        <v>50561</v>
      </c>
      <c r="E17" s="719">
        <f t="shared" si="0"/>
        <v>50561</v>
      </c>
      <c r="F17" s="720"/>
      <c r="H17" s="1" t="s">
        <v>385</v>
      </c>
      <c r="I17" s="1" t="s">
        <v>385</v>
      </c>
    </row>
    <row r="18" spans="1:6" s="1" customFormat="1" ht="19.5" customHeight="1">
      <c r="A18" s="169">
        <v>6</v>
      </c>
      <c r="B18" s="170" t="s">
        <v>442</v>
      </c>
      <c r="C18" s="169" t="s">
        <v>451</v>
      </c>
      <c r="D18" s="255">
        <v>51275</v>
      </c>
      <c r="E18" s="719">
        <f t="shared" si="0"/>
        <v>51275</v>
      </c>
      <c r="F18" s="720"/>
    </row>
    <row r="19" spans="1:6" s="1" customFormat="1" ht="19.5" customHeight="1">
      <c r="A19" s="169">
        <v>7</v>
      </c>
      <c r="B19" s="170" t="s">
        <v>443</v>
      </c>
      <c r="C19" s="169" t="s">
        <v>452</v>
      </c>
      <c r="D19" s="255">
        <v>88450</v>
      </c>
      <c r="E19" s="719">
        <f t="shared" si="0"/>
        <v>88450</v>
      </c>
      <c r="F19" s="720"/>
    </row>
    <row r="20" spans="1:6" s="1" customFormat="1" ht="19.5" customHeight="1">
      <c r="A20" s="169">
        <v>8</v>
      </c>
      <c r="B20" s="170" t="s">
        <v>439</v>
      </c>
      <c r="C20" s="169" t="s">
        <v>729</v>
      </c>
      <c r="D20" s="255">
        <v>50561</v>
      </c>
      <c r="E20" s="719">
        <f t="shared" si="0"/>
        <v>50561</v>
      </c>
      <c r="F20" s="720"/>
    </row>
    <row r="21" spans="1:6" s="1" customFormat="1" ht="19.5" customHeight="1">
      <c r="A21" s="169">
        <v>9</v>
      </c>
      <c r="B21" s="170" t="s">
        <v>444</v>
      </c>
      <c r="C21" s="169" t="s">
        <v>730</v>
      </c>
      <c r="D21" s="255">
        <v>50561</v>
      </c>
      <c r="E21" s="719">
        <f t="shared" si="0"/>
        <v>50561</v>
      </c>
      <c r="F21" s="720"/>
    </row>
    <row r="22" spans="1:6" s="1" customFormat="1" ht="19.5" customHeight="1">
      <c r="A22" s="169">
        <v>10</v>
      </c>
      <c r="B22" s="170" t="s">
        <v>445</v>
      </c>
      <c r="C22" s="169" t="s">
        <v>455</v>
      </c>
      <c r="D22" s="255">
        <v>72422</v>
      </c>
      <c r="E22" s="719">
        <f t="shared" si="0"/>
        <v>72422</v>
      </c>
      <c r="F22" s="720"/>
    </row>
    <row r="23" spans="1:6" s="1" customFormat="1" ht="19.5" customHeight="1">
      <c r="A23" s="169">
        <v>11</v>
      </c>
      <c r="B23" s="170" t="s">
        <v>548</v>
      </c>
      <c r="C23" s="169" t="s">
        <v>730</v>
      </c>
      <c r="D23" s="255">
        <v>51275</v>
      </c>
      <c r="E23" s="719">
        <f t="shared" si="0"/>
        <v>51275</v>
      </c>
      <c r="F23" s="720"/>
    </row>
    <row r="24" spans="1:6" s="1" customFormat="1" ht="19.5" customHeight="1">
      <c r="A24" s="169">
        <v>12</v>
      </c>
      <c r="B24" s="170" t="s">
        <v>549</v>
      </c>
      <c r="C24" s="169" t="s">
        <v>731</v>
      </c>
      <c r="D24" s="255">
        <v>61838</v>
      </c>
      <c r="E24" s="719">
        <f t="shared" si="0"/>
        <v>61838</v>
      </c>
      <c r="F24" s="720"/>
    </row>
    <row r="25" spans="1:9" s="1" customFormat="1" ht="19.5" customHeight="1">
      <c r="A25" s="169">
        <v>13</v>
      </c>
      <c r="B25" s="170" t="s">
        <v>550</v>
      </c>
      <c r="C25" s="169" t="s">
        <v>732</v>
      </c>
      <c r="D25" s="255">
        <v>55958</v>
      </c>
      <c r="E25" s="719">
        <f t="shared" si="0"/>
        <v>55958</v>
      </c>
      <c r="F25" s="720"/>
      <c r="I25" s="1" t="s">
        <v>385</v>
      </c>
    </row>
    <row r="26" spans="1:6" s="1" customFormat="1" ht="19.5" customHeight="1">
      <c r="A26" s="169">
        <v>14</v>
      </c>
      <c r="B26" s="170" t="s">
        <v>446</v>
      </c>
      <c r="C26" s="169" t="s">
        <v>551</v>
      </c>
      <c r="D26" s="255">
        <v>63014</v>
      </c>
      <c r="E26" s="719">
        <f t="shared" si="0"/>
        <v>63014</v>
      </c>
      <c r="F26" s="720"/>
    </row>
    <row r="27" spans="1:6" s="1" customFormat="1" ht="19.5" customHeight="1">
      <c r="A27" s="169">
        <v>15</v>
      </c>
      <c r="B27" s="170" t="s">
        <v>552</v>
      </c>
      <c r="C27" s="169" t="s">
        <v>551</v>
      </c>
      <c r="D27" s="255">
        <v>59507</v>
      </c>
      <c r="E27" s="719">
        <f t="shared" si="0"/>
        <v>59507</v>
      </c>
      <c r="F27" s="720"/>
    </row>
    <row r="28" spans="1:6" s="1" customFormat="1" ht="19.5" customHeight="1">
      <c r="A28" s="169">
        <v>16</v>
      </c>
      <c r="B28" s="170" t="s">
        <v>447</v>
      </c>
      <c r="C28" s="169" t="s">
        <v>733</v>
      </c>
      <c r="D28" s="255">
        <v>50561</v>
      </c>
      <c r="E28" s="719"/>
      <c r="F28" s="720"/>
    </row>
    <row r="29" spans="1:6" s="1" customFormat="1" ht="19.5" customHeight="1">
      <c r="A29" s="169">
        <v>17</v>
      </c>
      <c r="B29" s="170" t="s">
        <v>554</v>
      </c>
      <c r="C29" s="169" t="s">
        <v>462</v>
      </c>
      <c r="D29" s="255">
        <v>43571</v>
      </c>
      <c r="E29" s="719"/>
      <c r="F29" s="720"/>
    </row>
    <row r="30" spans="1:10" s="1" customFormat="1" ht="19.5" customHeight="1">
      <c r="A30" s="169">
        <v>18</v>
      </c>
      <c r="B30" s="170" t="s">
        <v>458</v>
      </c>
      <c r="C30" s="169" t="s">
        <v>463</v>
      </c>
      <c r="D30" s="255">
        <v>43571</v>
      </c>
      <c r="E30" s="719"/>
      <c r="F30" s="720"/>
      <c r="J30" s="1" t="s">
        <v>385</v>
      </c>
    </row>
    <row r="31" spans="1:6" s="1" customFormat="1" ht="19.5" customHeight="1">
      <c r="A31" s="169">
        <v>19</v>
      </c>
      <c r="B31" s="170" t="s">
        <v>555</v>
      </c>
      <c r="C31" s="169" t="s">
        <v>454</v>
      </c>
      <c r="D31" s="255">
        <v>28321</v>
      </c>
      <c r="E31" s="717"/>
      <c r="F31" s="718"/>
    </row>
    <row r="32" spans="1:6" s="1" customFormat="1" ht="19.5" customHeight="1">
      <c r="A32" s="169">
        <v>20</v>
      </c>
      <c r="B32" s="170" t="s">
        <v>556</v>
      </c>
      <c r="C32" s="169" t="s">
        <v>557</v>
      </c>
      <c r="D32" s="255">
        <v>27500</v>
      </c>
      <c r="E32" s="717"/>
      <c r="F32" s="718"/>
    </row>
    <row r="33" spans="1:6" s="1" customFormat="1" ht="19.5" customHeight="1">
      <c r="A33" s="169">
        <v>21</v>
      </c>
      <c r="B33" s="170" t="s">
        <v>558</v>
      </c>
      <c r="C33" s="169" t="s">
        <v>449</v>
      </c>
      <c r="D33" s="255">
        <v>27500</v>
      </c>
      <c r="E33" s="717"/>
      <c r="F33" s="718"/>
    </row>
    <row r="34" spans="1:6" s="1" customFormat="1" ht="19.5" customHeight="1">
      <c r="A34" s="169">
        <v>22</v>
      </c>
      <c r="B34" s="170" t="s">
        <v>559</v>
      </c>
      <c r="C34" s="169" t="s">
        <v>464</v>
      </c>
      <c r="D34" s="255">
        <v>25000</v>
      </c>
      <c r="E34" s="717"/>
      <c r="F34" s="718"/>
    </row>
    <row r="35" spans="1:6" s="1" customFormat="1" ht="19.5" customHeight="1">
      <c r="A35" s="169">
        <v>23</v>
      </c>
      <c r="B35" s="170" t="s">
        <v>560</v>
      </c>
      <c r="C35" s="169" t="s">
        <v>453</v>
      </c>
      <c r="D35" s="255">
        <v>37571</v>
      </c>
      <c r="E35" s="717"/>
      <c r="F35" s="718"/>
    </row>
    <row r="36" spans="1:6" s="1" customFormat="1" ht="19.5" customHeight="1">
      <c r="A36" s="169">
        <v>24</v>
      </c>
      <c r="B36" s="170" t="s">
        <v>459</v>
      </c>
      <c r="C36" s="169" t="s">
        <v>734</v>
      </c>
      <c r="D36" s="255">
        <v>20000</v>
      </c>
      <c r="E36" s="719"/>
      <c r="F36" s="720"/>
    </row>
    <row r="37" spans="1:6" s="1" customFormat="1" ht="19.5" customHeight="1">
      <c r="A37" s="169">
        <v>25</v>
      </c>
      <c r="B37" s="170" t="s">
        <v>460</v>
      </c>
      <c r="C37" s="169" t="s">
        <v>465</v>
      </c>
      <c r="D37" s="255">
        <v>26500</v>
      </c>
      <c r="E37" s="717"/>
      <c r="F37" s="718"/>
    </row>
    <row r="38" spans="1:6" s="1" customFormat="1" ht="19.5" customHeight="1">
      <c r="A38" s="169">
        <v>26</v>
      </c>
      <c r="B38" s="170" t="s">
        <v>461</v>
      </c>
      <c r="C38" s="169" t="s">
        <v>463</v>
      </c>
      <c r="D38" s="255">
        <v>47905</v>
      </c>
      <c r="E38" s="719"/>
      <c r="F38" s="720"/>
    </row>
    <row r="39" spans="1:6" s="1" customFormat="1" ht="19.5" customHeight="1">
      <c r="A39" s="169">
        <v>27</v>
      </c>
      <c r="B39" s="170" t="s">
        <v>561</v>
      </c>
      <c r="C39" s="169" t="s">
        <v>553</v>
      </c>
      <c r="D39" s="255">
        <v>18000</v>
      </c>
      <c r="E39" s="719"/>
      <c r="F39" s="720"/>
    </row>
    <row r="40" spans="1:6" s="1" customFormat="1" ht="19.5" customHeight="1">
      <c r="A40" s="169">
        <v>28</v>
      </c>
      <c r="B40" s="170" t="s">
        <v>562</v>
      </c>
      <c r="C40" s="169" t="s">
        <v>465</v>
      </c>
      <c r="D40" s="255">
        <v>18000</v>
      </c>
      <c r="E40" s="719"/>
      <c r="F40" s="720"/>
    </row>
    <row r="41" spans="1:6" s="1" customFormat="1" ht="19.5" customHeight="1">
      <c r="A41" s="169">
        <v>29</v>
      </c>
      <c r="B41" s="170" t="s">
        <v>563</v>
      </c>
      <c r="C41" s="169" t="s">
        <v>454</v>
      </c>
      <c r="D41" s="255">
        <v>44799</v>
      </c>
      <c r="E41" s="719"/>
      <c r="F41" s="720"/>
    </row>
    <row r="42" spans="1:6" s="1" customFormat="1" ht="19.5" customHeight="1">
      <c r="A42" s="169">
        <v>30</v>
      </c>
      <c r="B42" s="170" t="s">
        <v>564</v>
      </c>
      <c r="C42" s="169" t="s">
        <v>465</v>
      </c>
      <c r="D42" s="255">
        <v>18000</v>
      </c>
      <c r="E42" s="719"/>
      <c r="F42" s="720"/>
    </row>
    <row r="43" spans="1:6" s="1" customFormat="1" ht="19.5" customHeight="1">
      <c r="A43" s="169">
        <v>31</v>
      </c>
      <c r="B43" s="170" t="s">
        <v>565</v>
      </c>
      <c r="C43" s="169" t="s">
        <v>449</v>
      </c>
      <c r="D43" s="255">
        <v>55133</v>
      </c>
      <c r="E43" s="719"/>
      <c r="F43" s="720"/>
    </row>
    <row r="44" spans="1:6" s="1" customFormat="1" ht="19.5" customHeight="1">
      <c r="A44" s="169">
        <v>32</v>
      </c>
      <c r="B44" s="170" t="s">
        <v>566</v>
      </c>
      <c r="C44" s="169" t="s">
        <v>465</v>
      </c>
      <c r="D44" s="255">
        <v>17500</v>
      </c>
      <c r="E44" s="719"/>
      <c r="F44" s="720"/>
    </row>
    <row r="45" spans="1:6" s="1" customFormat="1" ht="19.5" customHeight="1">
      <c r="A45" s="169">
        <v>33</v>
      </c>
      <c r="B45" s="170" t="s">
        <v>567</v>
      </c>
      <c r="C45" s="169" t="s">
        <v>553</v>
      </c>
      <c r="D45" s="255">
        <v>39571</v>
      </c>
      <c r="E45" s="176"/>
      <c r="F45" s="177"/>
    </row>
    <row r="46" spans="1:6" s="1" customFormat="1" ht="19.5" customHeight="1">
      <c r="A46" s="169">
        <v>34</v>
      </c>
      <c r="B46" s="170" t="s">
        <v>568</v>
      </c>
      <c r="C46" s="169" t="s">
        <v>553</v>
      </c>
      <c r="D46" s="255">
        <v>21500</v>
      </c>
      <c r="E46" s="176"/>
      <c r="F46" s="177"/>
    </row>
    <row r="47" spans="1:9" s="1" customFormat="1" ht="19.5" customHeight="1">
      <c r="A47" s="169">
        <v>35</v>
      </c>
      <c r="B47" s="170" t="s">
        <v>569</v>
      </c>
      <c r="C47" s="169" t="s">
        <v>449</v>
      </c>
      <c r="D47" s="255">
        <v>21000</v>
      </c>
      <c r="E47" s="176"/>
      <c r="F47" s="177"/>
      <c r="I47" s="1" t="s">
        <v>385</v>
      </c>
    </row>
    <row r="48" spans="1:6" s="1" customFormat="1" ht="19.5" customHeight="1">
      <c r="A48" s="169">
        <v>36</v>
      </c>
      <c r="B48" s="170" t="s">
        <v>570</v>
      </c>
      <c r="C48" s="169" t="s">
        <v>454</v>
      </c>
      <c r="D48" s="255">
        <v>19800</v>
      </c>
      <c r="E48" s="176"/>
      <c r="F48" s="177"/>
    </row>
    <row r="49" spans="1:6" s="1" customFormat="1" ht="19.5" customHeight="1">
      <c r="A49" s="169">
        <v>37</v>
      </c>
      <c r="B49" s="170" t="s">
        <v>571</v>
      </c>
      <c r="C49" s="169" t="s">
        <v>454</v>
      </c>
      <c r="D49" s="255">
        <v>22000</v>
      </c>
      <c r="E49" s="176"/>
      <c r="F49" s="177"/>
    </row>
    <row r="50" spans="1:6" s="1" customFormat="1" ht="19.5" customHeight="1">
      <c r="A50" s="169">
        <v>38</v>
      </c>
      <c r="B50" s="170" t="s">
        <v>572</v>
      </c>
      <c r="C50" s="169" t="s">
        <v>573</v>
      </c>
      <c r="D50" s="255">
        <v>19779</v>
      </c>
      <c r="E50" s="717"/>
      <c r="F50" s="718"/>
    </row>
    <row r="51" spans="1:6" s="1" customFormat="1" ht="19.5" customHeight="1">
      <c r="A51" s="169">
        <v>39</v>
      </c>
      <c r="B51" s="170" t="s">
        <v>574</v>
      </c>
      <c r="C51" s="169" t="s">
        <v>449</v>
      </c>
      <c r="D51" s="255">
        <v>47220</v>
      </c>
      <c r="E51" s="717"/>
      <c r="F51" s="718"/>
    </row>
    <row r="52" spans="1:6" s="1" customFormat="1" ht="19.5" customHeight="1">
      <c r="A52" s="169">
        <v>40</v>
      </c>
      <c r="B52" s="170" t="s">
        <v>575</v>
      </c>
      <c r="C52" s="169" t="s">
        <v>576</v>
      </c>
      <c r="D52" s="255">
        <v>20000</v>
      </c>
      <c r="E52" s="717"/>
      <c r="F52" s="718"/>
    </row>
    <row r="53" spans="1:6" s="1" customFormat="1" ht="19.5" customHeight="1">
      <c r="A53" s="169">
        <v>41</v>
      </c>
      <c r="B53" s="170" t="s">
        <v>577</v>
      </c>
      <c r="C53" s="169" t="s">
        <v>735</v>
      </c>
      <c r="D53" s="255">
        <v>18000</v>
      </c>
      <c r="E53" s="176"/>
      <c r="F53" s="177"/>
    </row>
    <row r="54" spans="1:6" s="1" customFormat="1" ht="19.5" customHeight="1">
      <c r="A54" s="169">
        <v>42</v>
      </c>
      <c r="B54" s="170" t="s">
        <v>578</v>
      </c>
      <c r="C54" s="169" t="s">
        <v>462</v>
      </c>
      <c r="D54" s="255">
        <v>57864</v>
      </c>
      <c r="E54" s="176"/>
      <c r="F54" s="177"/>
    </row>
    <row r="55" spans="1:6" s="1" customFormat="1" ht="19.5" customHeight="1">
      <c r="A55" s="169">
        <v>43</v>
      </c>
      <c r="B55" s="170" t="s">
        <v>579</v>
      </c>
      <c r="C55" s="169" t="s">
        <v>601</v>
      </c>
      <c r="D55" s="255">
        <v>17000</v>
      </c>
      <c r="E55" s="176"/>
      <c r="F55" s="177"/>
    </row>
    <row r="56" spans="1:6" s="1" customFormat="1" ht="19.5" customHeight="1">
      <c r="A56" s="169">
        <v>44</v>
      </c>
      <c r="B56" s="170" t="s">
        <v>580</v>
      </c>
      <c r="C56" s="169" t="s">
        <v>462</v>
      </c>
      <c r="D56" s="255">
        <v>28000</v>
      </c>
      <c r="E56" s="176"/>
      <c r="F56" s="177"/>
    </row>
    <row r="57" spans="1:6" s="1" customFormat="1" ht="19.5" customHeight="1">
      <c r="A57" s="169">
        <v>45</v>
      </c>
      <c r="B57" s="170" t="s">
        <v>581</v>
      </c>
      <c r="C57" s="169" t="s">
        <v>553</v>
      </c>
      <c r="D57" s="255">
        <v>16000</v>
      </c>
      <c r="E57" s="176"/>
      <c r="F57" s="177"/>
    </row>
    <row r="58" spans="1:6" s="1" customFormat="1" ht="19.5" customHeight="1">
      <c r="A58" s="169">
        <v>46</v>
      </c>
      <c r="B58" s="170" t="s">
        <v>582</v>
      </c>
      <c r="C58" s="169" t="s">
        <v>449</v>
      </c>
      <c r="D58" s="255">
        <v>20500</v>
      </c>
      <c r="E58" s="176"/>
      <c r="F58" s="177"/>
    </row>
    <row r="59" spans="1:9" s="1" customFormat="1" ht="19.5" customHeight="1">
      <c r="A59" s="169">
        <v>47</v>
      </c>
      <c r="B59" s="170" t="s">
        <v>583</v>
      </c>
      <c r="C59" s="169" t="s">
        <v>449</v>
      </c>
      <c r="D59" s="255">
        <v>19177</v>
      </c>
      <c r="E59" s="176"/>
      <c r="F59" s="177"/>
      <c r="I59" s="1" t="s">
        <v>385</v>
      </c>
    </row>
    <row r="60" spans="1:6" s="1" customFormat="1" ht="19.5" customHeight="1">
      <c r="A60" s="169">
        <v>48</v>
      </c>
      <c r="B60" s="170" t="s">
        <v>584</v>
      </c>
      <c r="C60" s="169" t="s">
        <v>553</v>
      </c>
      <c r="D60" s="255">
        <v>16452</v>
      </c>
      <c r="E60" s="176"/>
      <c r="F60" s="177"/>
    </row>
    <row r="61" spans="1:9" s="1" customFormat="1" ht="19.5" customHeight="1">
      <c r="A61" s="169">
        <v>49</v>
      </c>
      <c r="B61" s="170" t="s">
        <v>585</v>
      </c>
      <c r="C61" s="169" t="s">
        <v>465</v>
      </c>
      <c r="D61" s="255">
        <v>16839</v>
      </c>
      <c r="E61" s="717"/>
      <c r="F61" s="718"/>
      <c r="I61" s="1" t="s">
        <v>385</v>
      </c>
    </row>
    <row r="62" spans="1:9" s="1" customFormat="1" ht="19.5" customHeight="1">
      <c r="A62" s="169">
        <v>50</v>
      </c>
      <c r="B62" s="170" t="s">
        <v>586</v>
      </c>
      <c r="C62" s="169" t="s">
        <v>553</v>
      </c>
      <c r="D62" s="255">
        <v>25000</v>
      </c>
      <c r="E62" s="717"/>
      <c r="F62" s="718"/>
      <c r="I62" s="1" t="s">
        <v>385</v>
      </c>
    </row>
    <row r="63" spans="1:6" s="1" customFormat="1" ht="19.5" customHeight="1">
      <c r="A63" s="169">
        <v>51</v>
      </c>
      <c r="B63" s="170" t="s">
        <v>587</v>
      </c>
      <c r="C63" s="169" t="s">
        <v>462</v>
      </c>
      <c r="D63" s="255">
        <v>18386</v>
      </c>
      <c r="E63" s="717"/>
      <c r="F63" s="718"/>
    </row>
    <row r="64" spans="1:6" s="1" customFormat="1" ht="19.5" customHeight="1">
      <c r="A64" s="169">
        <v>52</v>
      </c>
      <c r="B64" s="170" t="s">
        <v>588</v>
      </c>
      <c r="C64" s="169" t="s">
        <v>465</v>
      </c>
      <c r="D64" s="255">
        <v>42000</v>
      </c>
      <c r="E64" s="719"/>
      <c r="F64" s="720"/>
    </row>
    <row r="65" spans="1:6" s="1" customFormat="1" ht="19.5" customHeight="1">
      <c r="A65" s="169">
        <v>53</v>
      </c>
      <c r="B65" s="170" t="s">
        <v>589</v>
      </c>
      <c r="C65" s="169" t="s">
        <v>457</v>
      </c>
      <c r="D65" s="255">
        <v>18386</v>
      </c>
      <c r="E65" s="719"/>
      <c r="F65" s="720"/>
    </row>
    <row r="66" spans="1:6" s="1" customFormat="1" ht="19.5" customHeight="1">
      <c r="A66" s="169">
        <v>54</v>
      </c>
      <c r="B66" s="170" t="s">
        <v>590</v>
      </c>
      <c r="C66" s="169" t="s">
        <v>457</v>
      </c>
      <c r="D66" s="255">
        <v>18000</v>
      </c>
      <c r="E66" s="719"/>
      <c r="F66" s="720"/>
    </row>
    <row r="67" spans="1:6" s="1" customFormat="1" ht="19.5" customHeight="1">
      <c r="A67" s="169">
        <v>55</v>
      </c>
      <c r="B67" s="170" t="s">
        <v>591</v>
      </c>
      <c r="C67" s="169" t="s">
        <v>465</v>
      </c>
      <c r="D67" s="255">
        <v>20000</v>
      </c>
      <c r="E67" s="719"/>
      <c r="F67" s="720"/>
    </row>
    <row r="68" spans="1:6" s="1" customFormat="1" ht="19.5" customHeight="1">
      <c r="A68" s="169">
        <v>56</v>
      </c>
      <c r="B68" s="170" t="s">
        <v>592</v>
      </c>
      <c r="C68" s="169" t="s">
        <v>593</v>
      </c>
      <c r="D68" s="255">
        <v>17000</v>
      </c>
      <c r="E68" s="719"/>
      <c r="F68" s="720"/>
    </row>
    <row r="69" spans="1:8" s="1" customFormat="1" ht="19.5" customHeight="1">
      <c r="A69" s="169">
        <v>57</v>
      </c>
      <c r="B69" s="170" t="s">
        <v>594</v>
      </c>
      <c r="C69" s="169" t="s">
        <v>593</v>
      </c>
      <c r="D69" s="255">
        <v>16071</v>
      </c>
      <c r="E69" s="719"/>
      <c r="F69" s="720"/>
      <c r="H69" s="1" t="s">
        <v>385</v>
      </c>
    </row>
    <row r="70" spans="1:6" s="1" customFormat="1" ht="19.5" customHeight="1">
      <c r="A70" s="169">
        <v>58</v>
      </c>
      <c r="B70" s="170" t="s">
        <v>595</v>
      </c>
      <c r="C70" s="169" t="s">
        <v>596</v>
      </c>
      <c r="D70" s="255">
        <v>18386</v>
      </c>
      <c r="E70" s="717"/>
      <c r="F70" s="718"/>
    </row>
    <row r="71" spans="1:6" s="1" customFormat="1" ht="19.5" customHeight="1">
      <c r="A71" s="169">
        <v>59</v>
      </c>
      <c r="B71" s="170" t="s">
        <v>597</v>
      </c>
      <c r="C71" s="169" t="s">
        <v>457</v>
      </c>
      <c r="D71" s="255">
        <v>62000</v>
      </c>
      <c r="E71" s="717"/>
      <c r="F71" s="718"/>
    </row>
    <row r="72" spans="1:6" s="1" customFormat="1" ht="19.5" customHeight="1">
      <c r="A72" s="169">
        <v>60</v>
      </c>
      <c r="B72" s="170" t="s">
        <v>598</v>
      </c>
      <c r="C72" s="169" t="s">
        <v>596</v>
      </c>
      <c r="D72" s="255">
        <v>16971</v>
      </c>
      <c r="E72" s="717"/>
      <c r="F72" s="718"/>
    </row>
    <row r="73" spans="1:6" s="1" customFormat="1" ht="19.5" customHeight="1">
      <c r="A73" s="169">
        <v>61</v>
      </c>
      <c r="B73" s="170" t="s">
        <v>600</v>
      </c>
      <c r="C73" s="169" t="s">
        <v>601</v>
      </c>
      <c r="D73" s="255">
        <v>19800</v>
      </c>
      <c r="E73" s="717"/>
      <c r="F73" s="718"/>
    </row>
    <row r="74" spans="1:6" s="1" customFormat="1" ht="19.5" customHeight="1">
      <c r="A74" s="169">
        <v>62</v>
      </c>
      <c r="B74" s="170" t="s">
        <v>602</v>
      </c>
      <c r="C74" s="169" t="s">
        <v>465</v>
      </c>
      <c r="D74" s="255">
        <v>41500</v>
      </c>
      <c r="E74" s="717"/>
      <c r="F74" s="718"/>
    </row>
    <row r="75" spans="1:6" s="1" customFormat="1" ht="19.5" customHeight="1">
      <c r="A75" s="169">
        <v>63</v>
      </c>
      <c r="B75" s="170" t="s">
        <v>603</v>
      </c>
      <c r="C75" s="169" t="s">
        <v>604</v>
      </c>
      <c r="D75" s="255">
        <v>54000</v>
      </c>
      <c r="E75" s="717"/>
      <c r="F75" s="718"/>
    </row>
    <row r="76" spans="1:6" s="1" customFormat="1" ht="19.5" customHeight="1">
      <c r="A76" s="169">
        <v>64</v>
      </c>
      <c r="B76" s="170" t="s">
        <v>605</v>
      </c>
      <c r="C76" s="169" t="s">
        <v>599</v>
      </c>
      <c r="D76" s="255">
        <v>17500</v>
      </c>
      <c r="E76" s="717"/>
      <c r="F76" s="718"/>
    </row>
    <row r="77" spans="1:6" s="1" customFormat="1" ht="19.5" customHeight="1">
      <c r="A77" s="169">
        <v>65</v>
      </c>
      <c r="B77" s="170" t="s">
        <v>606</v>
      </c>
      <c r="C77" s="169" t="s">
        <v>599</v>
      </c>
      <c r="D77" s="255">
        <v>17500</v>
      </c>
      <c r="E77" s="717"/>
      <c r="F77" s="718"/>
    </row>
    <row r="78" spans="1:6" s="1" customFormat="1" ht="19.5" customHeight="1">
      <c r="A78" s="169">
        <v>66</v>
      </c>
      <c r="B78" s="170" t="s">
        <v>607</v>
      </c>
      <c r="C78" s="169" t="s">
        <v>601</v>
      </c>
      <c r="D78" s="255">
        <v>28000</v>
      </c>
      <c r="E78" s="719"/>
      <c r="F78" s="720"/>
    </row>
    <row r="79" spans="1:6" s="1" customFormat="1" ht="19.5" customHeight="1">
      <c r="A79" s="169">
        <v>67</v>
      </c>
      <c r="B79" s="170" t="s">
        <v>608</v>
      </c>
      <c r="C79" s="169" t="s">
        <v>604</v>
      </c>
      <c r="D79" s="255">
        <v>13143</v>
      </c>
      <c r="E79" s="717"/>
      <c r="F79" s="718"/>
    </row>
    <row r="80" spans="1:6" s="1" customFormat="1" ht="19.5" customHeight="1">
      <c r="A80" s="169">
        <v>68</v>
      </c>
      <c r="B80" s="170" t="s">
        <v>609</v>
      </c>
      <c r="C80" s="169" t="s">
        <v>604</v>
      </c>
      <c r="D80" s="255">
        <v>14857</v>
      </c>
      <c r="E80" s="717"/>
      <c r="F80" s="718"/>
    </row>
    <row r="81" spans="1:6" s="1" customFormat="1" ht="19.5" customHeight="1">
      <c r="A81" s="169">
        <v>69</v>
      </c>
      <c r="B81" s="170" t="s">
        <v>610</v>
      </c>
      <c r="C81" s="169" t="s">
        <v>596</v>
      </c>
      <c r="D81" s="255">
        <v>20893</v>
      </c>
      <c r="E81" s="717"/>
      <c r="F81" s="718"/>
    </row>
    <row r="82" spans="1:6" s="1" customFormat="1" ht="19.5" customHeight="1">
      <c r="A82" s="169">
        <v>70</v>
      </c>
      <c r="B82" s="170" t="s">
        <v>611</v>
      </c>
      <c r="C82" s="169" t="s">
        <v>604</v>
      </c>
      <c r="D82" s="255">
        <v>26000</v>
      </c>
      <c r="E82" s="717"/>
      <c r="F82" s="718"/>
    </row>
    <row r="83" spans="1:6" s="1" customFormat="1" ht="19.5" customHeight="1">
      <c r="A83" s="169">
        <v>71</v>
      </c>
      <c r="B83" s="170" t="s">
        <v>612</v>
      </c>
      <c r="C83" s="169" t="s">
        <v>456</v>
      </c>
      <c r="D83" s="255">
        <v>17000</v>
      </c>
      <c r="E83" s="717"/>
      <c r="F83" s="718"/>
    </row>
    <row r="84" spans="1:6" s="1" customFormat="1" ht="19.5" customHeight="1">
      <c r="A84" s="169">
        <v>72</v>
      </c>
      <c r="B84" s="170" t="s">
        <v>613</v>
      </c>
      <c r="C84" s="169" t="s">
        <v>601</v>
      </c>
      <c r="D84" s="255">
        <v>16000</v>
      </c>
      <c r="E84" s="717"/>
      <c r="F84" s="718"/>
    </row>
    <row r="85" spans="1:6" s="1" customFormat="1" ht="19.5" customHeight="1">
      <c r="A85" s="169">
        <v>73</v>
      </c>
      <c r="B85" s="170" t="s">
        <v>614</v>
      </c>
      <c r="C85" s="169" t="s">
        <v>596</v>
      </c>
      <c r="D85" s="255">
        <v>20000</v>
      </c>
      <c r="E85" s="717"/>
      <c r="F85" s="718"/>
    </row>
    <row r="86" spans="1:6" s="1" customFormat="1" ht="19.5" customHeight="1">
      <c r="A86" s="169">
        <v>74</v>
      </c>
      <c r="B86" s="170" t="s">
        <v>615</v>
      </c>
      <c r="C86" s="169" t="s">
        <v>456</v>
      </c>
      <c r="D86" s="255">
        <v>14786</v>
      </c>
      <c r="E86" s="717"/>
      <c r="F86" s="718"/>
    </row>
    <row r="87" spans="1:6" s="1" customFormat="1" ht="19.5" customHeight="1">
      <c r="A87" s="169">
        <v>75</v>
      </c>
      <c r="B87" s="170" t="s">
        <v>616</v>
      </c>
      <c r="C87" s="169" t="s">
        <v>604</v>
      </c>
      <c r="D87" s="255">
        <v>11232</v>
      </c>
      <c r="E87" s="717"/>
      <c r="F87" s="718"/>
    </row>
    <row r="88" spans="1:6" s="1" customFormat="1" ht="19.5" customHeight="1">
      <c r="A88" s="169">
        <v>76</v>
      </c>
      <c r="B88" s="170" t="s">
        <v>618</v>
      </c>
      <c r="C88" s="169" t="s">
        <v>617</v>
      </c>
      <c r="D88" s="255">
        <v>39000</v>
      </c>
      <c r="E88" s="717"/>
      <c r="F88" s="718"/>
    </row>
    <row r="89" spans="1:6" s="1" customFormat="1" ht="19.5" customHeight="1">
      <c r="A89" s="169">
        <v>77</v>
      </c>
      <c r="B89" s="170" t="s">
        <v>619</v>
      </c>
      <c r="C89" s="169" t="s">
        <v>456</v>
      </c>
      <c r="D89" s="255">
        <v>12000</v>
      </c>
      <c r="E89" s="717"/>
      <c r="F89" s="718"/>
    </row>
    <row r="90" spans="1:6" s="1" customFormat="1" ht="19.5" customHeight="1">
      <c r="A90" s="169">
        <v>78</v>
      </c>
      <c r="B90" s="170" t="s">
        <v>709</v>
      </c>
      <c r="C90" s="169" t="s">
        <v>604</v>
      </c>
      <c r="D90" s="255">
        <v>40000</v>
      </c>
      <c r="E90" s="717"/>
      <c r="F90" s="718"/>
    </row>
    <row r="91" spans="1:9" s="1" customFormat="1" ht="19.5" customHeight="1">
      <c r="A91" s="169">
        <v>79</v>
      </c>
      <c r="B91" s="170" t="s">
        <v>710</v>
      </c>
      <c r="C91" s="169" t="s">
        <v>465</v>
      </c>
      <c r="D91" s="255">
        <v>41000</v>
      </c>
      <c r="E91" s="717"/>
      <c r="F91" s="718"/>
      <c r="I91" s="1" t="s">
        <v>385</v>
      </c>
    </row>
    <row r="92" spans="1:6" s="1" customFormat="1" ht="19.5" customHeight="1">
      <c r="A92" s="169">
        <v>80</v>
      </c>
      <c r="B92" s="170" t="s">
        <v>711</v>
      </c>
      <c r="C92" s="169" t="s">
        <v>465</v>
      </c>
      <c r="D92" s="255">
        <v>40000</v>
      </c>
      <c r="E92" s="717"/>
      <c r="F92" s="718"/>
    </row>
    <row r="93" spans="1:8" s="1" customFormat="1" ht="19.5" customHeight="1">
      <c r="A93" s="169">
        <v>81</v>
      </c>
      <c r="B93" s="170" t="s">
        <v>712</v>
      </c>
      <c r="C93" s="169" t="s">
        <v>599</v>
      </c>
      <c r="D93" s="255">
        <v>25000</v>
      </c>
      <c r="E93" s="717"/>
      <c r="F93" s="718"/>
      <c r="H93" s="1" t="s">
        <v>385</v>
      </c>
    </row>
    <row r="94" spans="1:6" s="1" customFormat="1" ht="19.5" customHeight="1">
      <c r="A94" s="169">
        <v>82</v>
      </c>
      <c r="B94" s="170" t="s">
        <v>713</v>
      </c>
      <c r="C94" s="169" t="s">
        <v>596</v>
      </c>
      <c r="D94" s="255">
        <v>30000</v>
      </c>
      <c r="E94" s="717"/>
      <c r="F94" s="718"/>
    </row>
    <row r="95" spans="1:6" s="1" customFormat="1" ht="19.5" customHeight="1">
      <c r="A95" s="169">
        <v>83</v>
      </c>
      <c r="B95" s="170" t="s">
        <v>714</v>
      </c>
      <c r="C95" s="169" t="s">
        <v>596</v>
      </c>
      <c r="D95" s="255">
        <v>42000</v>
      </c>
      <c r="E95" s="717"/>
      <c r="F95" s="718"/>
    </row>
    <row r="96" spans="1:6" s="1" customFormat="1" ht="19.5" customHeight="1">
      <c r="A96" s="169">
        <v>84</v>
      </c>
      <c r="B96" s="170" t="s">
        <v>715</v>
      </c>
      <c r="C96" s="169" t="s">
        <v>604</v>
      </c>
      <c r="D96" s="255">
        <v>14000</v>
      </c>
      <c r="E96" s="717"/>
      <c r="F96" s="718"/>
    </row>
    <row r="97" spans="1:6" s="1" customFormat="1" ht="19.5" customHeight="1">
      <c r="A97" s="169">
        <v>85</v>
      </c>
      <c r="B97" s="170" t="s">
        <v>716</v>
      </c>
      <c r="C97" s="169" t="s">
        <v>465</v>
      </c>
      <c r="D97" s="255">
        <v>46000</v>
      </c>
      <c r="E97" s="717"/>
      <c r="F97" s="718"/>
    </row>
    <row r="98" spans="1:6" s="1" customFormat="1" ht="19.5" customHeight="1">
      <c r="A98" s="169">
        <v>86</v>
      </c>
      <c r="B98" s="170" t="s">
        <v>717</v>
      </c>
      <c r="C98" s="169" t="s">
        <v>599</v>
      </c>
      <c r="D98" s="255">
        <v>23000</v>
      </c>
      <c r="E98" s="717"/>
      <c r="F98" s="718"/>
    </row>
    <row r="99" spans="1:6" s="1" customFormat="1" ht="19.5" customHeight="1">
      <c r="A99" s="169">
        <v>87</v>
      </c>
      <c r="B99" s="170" t="s">
        <v>718</v>
      </c>
      <c r="C99" s="169" t="s">
        <v>599</v>
      </c>
      <c r="D99" s="255">
        <v>25000</v>
      </c>
      <c r="E99" s="717"/>
      <c r="F99" s="718"/>
    </row>
    <row r="100" spans="1:6" s="1" customFormat="1" ht="19.5" customHeight="1">
      <c r="A100" s="169">
        <v>88</v>
      </c>
      <c r="B100" s="170" t="s">
        <v>719</v>
      </c>
      <c r="C100" s="169" t="s">
        <v>596</v>
      </c>
      <c r="D100" s="255">
        <v>32000</v>
      </c>
      <c r="E100" s="717"/>
      <c r="F100" s="718"/>
    </row>
    <row r="101" spans="1:9" s="1" customFormat="1" ht="19.5" customHeight="1">
      <c r="A101" s="169">
        <v>89</v>
      </c>
      <c r="B101" s="170" t="s">
        <v>720</v>
      </c>
      <c r="C101" s="169" t="s">
        <v>599</v>
      </c>
      <c r="D101" s="255">
        <v>25000</v>
      </c>
      <c r="E101" s="176"/>
      <c r="F101" s="177"/>
      <c r="I101" s="1" t="s">
        <v>385</v>
      </c>
    </row>
    <row r="102" spans="1:6" s="1" customFormat="1" ht="19.5" customHeight="1">
      <c r="A102" s="169">
        <v>90</v>
      </c>
      <c r="B102" s="170" t="s">
        <v>721</v>
      </c>
      <c r="C102" s="169" t="s">
        <v>465</v>
      </c>
      <c r="D102" s="255">
        <v>8000</v>
      </c>
      <c r="E102" s="176"/>
      <c r="F102" s="177"/>
    </row>
    <row r="103" spans="1:8" s="1" customFormat="1" ht="19.5" customHeight="1">
      <c r="A103" s="169">
        <v>91</v>
      </c>
      <c r="B103" s="170" t="s">
        <v>722</v>
      </c>
      <c r="C103" s="169" t="s">
        <v>465</v>
      </c>
      <c r="D103" s="255">
        <v>16000</v>
      </c>
      <c r="E103" s="176"/>
      <c r="F103" s="177"/>
      <c r="H103" s="1" t="s">
        <v>385</v>
      </c>
    </row>
    <row r="104" spans="1:6" s="1" customFormat="1" ht="19.5" customHeight="1">
      <c r="A104" s="169">
        <v>92</v>
      </c>
      <c r="B104" s="170" t="s">
        <v>723</v>
      </c>
      <c r="C104" s="169" t="s">
        <v>601</v>
      </c>
      <c r="D104" s="255">
        <v>8000</v>
      </c>
      <c r="E104" s="176"/>
      <c r="F104" s="177"/>
    </row>
    <row r="105" spans="1:6" s="1" customFormat="1" ht="19.5" customHeight="1">
      <c r="A105" s="169">
        <v>93</v>
      </c>
      <c r="B105" s="170" t="s">
        <v>724</v>
      </c>
      <c r="C105" s="169" t="s">
        <v>465</v>
      </c>
      <c r="D105" s="255">
        <v>8000</v>
      </c>
      <c r="E105" s="176"/>
      <c r="F105" s="177"/>
    </row>
    <row r="106" spans="1:6" s="1" customFormat="1" ht="19.5" customHeight="1">
      <c r="A106" s="169">
        <v>94</v>
      </c>
      <c r="B106" s="170" t="s">
        <v>725</v>
      </c>
      <c r="C106" s="169" t="s">
        <v>604</v>
      </c>
      <c r="D106" s="255">
        <v>19643</v>
      </c>
      <c r="E106" s="176"/>
      <c r="F106" s="177"/>
    </row>
    <row r="107" spans="1:9" s="1" customFormat="1" ht="19.5" customHeight="1">
      <c r="A107" s="169">
        <v>95</v>
      </c>
      <c r="B107" s="170" t="s">
        <v>726</v>
      </c>
      <c r="C107" s="169" t="s">
        <v>604</v>
      </c>
      <c r="D107" s="255">
        <v>13500</v>
      </c>
      <c r="E107" s="176"/>
      <c r="F107" s="177"/>
      <c r="H107" s="1" t="s">
        <v>385</v>
      </c>
      <c r="I107" s="1" t="s">
        <v>385</v>
      </c>
    </row>
    <row r="108" spans="1:6" s="1" customFormat="1" ht="19.5" customHeight="1">
      <c r="A108" s="169">
        <v>96</v>
      </c>
      <c r="B108" s="170" t="s">
        <v>727</v>
      </c>
      <c r="C108" s="169" t="s">
        <v>456</v>
      </c>
      <c r="D108" s="255">
        <v>15000</v>
      </c>
      <c r="E108" s="176"/>
      <c r="F108" s="177"/>
    </row>
    <row r="109" spans="1:6" s="1" customFormat="1" ht="19.5" customHeight="1">
      <c r="A109" s="169">
        <v>97</v>
      </c>
      <c r="B109" s="170" t="s">
        <v>436</v>
      </c>
      <c r="C109" s="169" t="s">
        <v>448</v>
      </c>
      <c r="D109" s="255">
        <v>10000</v>
      </c>
      <c r="E109" s="176"/>
      <c r="F109" s="177"/>
    </row>
    <row r="110" spans="1:6" s="1" customFormat="1" ht="19.5" customHeight="1">
      <c r="A110" s="169">
        <v>98</v>
      </c>
      <c r="B110" s="170" t="s">
        <v>620</v>
      </c>
      <c r="C110" s="169" t="s">
        <v>448</v>
      </c>
      <c r="D110" s="255">
        <v>10000</v>
      </c>
      <c r="E110" s="176"/>
      <c r="F110" s="177"/>
    </row>
    <row r="111" spans="1:6" s="1" customFormat="1" ht="19.5" customHeight="1">
      <c r="A111" s="169">
        <v>99</v>
      </c>
      <c r="B111" s="170" t="s">
        <v>621</v>
      </c>
      <c r="C111" s="169" t="s">
        <v>448</v>
      </c>
      <c r="D111" s="255">
        <v>15000</v>
      </c>
      <c r="E111" s="176"/>
      <c r="F111" s="177"/>
    </row>
    <row r="112" spans="1:10" s="1" customFormat="1" ht="19.5" customHeight="1">
      <c r="A112" s="169">
        <v>100</v>
      </c>
      <c r="B112" s="170" t="s">
        <v>728</v>
      </c>
      <c r="C112" s="169" t="s">
        <v>448</v>
      </c>
      <c r="D112" s="255">
        <v>10000</v>
      </c>
      <c r="E112" s="176"/>
      <c r="F112" s="177"/>
      <c r="J112" s="1" t="s">
        <v>385</v>
      </c>
    </row>
    <row r="113" spans="1:6" s="1" customFormat="1" ht="19.5" customHeight="1">
      <c r="A113" s="169">
        <v>101</v>
      </c>
      <c r="B113" s="172" t="s">
        <v>622</v>
      </c>
      <c r="C113" s="304" t="s">
        <v>448</v>
      </c>
      <c r="D113" s="256">
        <v>10000</v>
      </c>
      <c r="E113" s="176"/>
      <c r="F113" s="177"/>
    </row>
    <row r="114" spans="1:6" s="1" customFormat="1" ht="19.5" customHeight="1">
      <c r="A114" s="169">
        <v>102</v>
      </c>
      <c r="B114" s="170" t="s">
        <v>623</v>
      </c>
      <c r="C114" s="169" t="s">
        <v>448</v>
      </c>
      <c r="D114" s="255">
        <v>10000</v>
      </c>
      <c r="E114" s="287"/>
      <c r="F114" s="288"/>
    </row>
    <row r="115" spans="1:4" s="3" customFormat="1" ht="19.5" customHeight="1">
      <c r="A115" s="171"/>
      <c r="B115" s="171"/>
      <c r="C115" s="171"/>
      <c r="D115" s="252"/>
    </row>
    <row r="116" spans="1:4" s="3" customFormat="1" ht="19.5" customHeight="1">
      <c r="A116" s="171"/>
      <c r="B116" s="171"/>
      <c r="C116" s="171"/>
      <c r="D116" s="252"/>
    </row>
    <row r="117" spans="1:4" s="3" customFormat="1" ht="19.5" customHeight="1">
      <c r="A117" s="171"/>
      <c r="B117" s="171"/>
      <c r="C117" s="171"/>
      <c r="D117" s="252"/>
    </row>
    <row r="118" spans="1:6" s="3" customFormat="1" ht="19.5" customHeight="1">
      <c r="A118" s="714" t="s">
        <v>736</v>
      </c>
      <c r="B118" s="715"/>
      <c r="C118" s="715"/>
      <c r="D118" s="715"/>
      <c r="E118" s="715"/>
      <c r="F118" s="716"/>
    </row>
    <row r="119" spans="1:6" s="1" customFormat="1" ht="52.5" customHeight="1">
      <c r="A119" s="173" t="s">
        <v>17</v>
      </c>
      <c r="B119" s="173" t="s">
        <v>633</v>
      </c>
      <c r="C119" s="173" t="s">
        <v>241</v>
      </c>
      <c r="D119" s="257" t="s">
        <v>634</v>
      </c>
      <c r="E119" s="710" t="s">
        <v>686</v>
      </c>
      <c r="F119" s="711"/>
    </row>
    <row r="120" spans="1:6" s="1" customFormat="1" ht="15.75" customHeight="1">
      <c r="A120" s="174">
        <v>1</v>
      </c>
      <c r="B120" s="174">
        <v>2</v>
      </c>
      <c r="C120" s="174">
        <v>3</v>
      </c>
      <c r="D120" s="175">
        <v>4</v>
      </c>
      <c r="E120" s="712"/>
      <c r="F120" s="713"/>
    </row>
    <row r="121" spans="1:6" s="1" customFormat="1" ht="19.5" customHeight="1">
      <c r="A121" s="169">
        <v>1</v>
      </c>
      <c r="B121" s="170" t="s">
        <v>636</v>
      </c>
      <c r="C121" s="169" t="s">
        <v>637</v>
      </c>
      <c r="D121" s="266">
        <v>103523</v>
      </c>
      <c r="E121" s="708"/>
      <c r="F121" s="709"/>
    </row>
    <row r="122" spans="1:6" s="1" customFormat="1" ht="19.5" customHeight="1">
      <c r="A122" s="169">
        <v>2</v>
      </c>
      <c r="B122" s="170" t="s">
        <v>638</v>
      </c>
      <c r="C122" s="169" t="s">
        <v>639</v>
      </c>
      <c r="D122" s="266">
        <v>12000</v>
      </c>
      <c r="E122" s="708"/>
      <c r="F122" s="709"/>
    </row>
    <row r="123" spans="1:6" s="1" customFormat="1" ht="19.5" customHeight="1">
      <c r="A123" s="169">
        <v>3</v>
      </c>
      <c r="B123" s="170" t="s">
        <v>640</v>
      </c>
      <c r="C123" s="169" t="s">
        <v>641</v>
      </c>
      <c r="D123" s="266">
        <v>19923</v>
      </c>
      <c r="E123" s="708"/>
      <c r="F123" s="709"/>
    </row>
    <row r="124" spans="1:6" s="1" customFormat="1" ht="19.5" customHeight="1">
      <c r="A124" s="169">
        <v>4</v>
      </c>
      <c r="B124" s="170" t="s">
        <v>642</v>
      </c>
      <c r="C124" s="169" t="s">
        <v>643</v>
      </c>
      <c r="D124" s="266">
        <v>24393</v>
      </c>
      <c r="E124" s="708"/>
      <c r="F124" s="709"/>
    </row>
    <row r="125" spans="1:6" s="1" customFormat="1" ht="19.5" customHeight="1">
      <c r="A125" s="169">
        <v>5</v>
      </c>
      <c r="B125" s="170" t="s">
        <v>644</v>
      </c>
      <c r="C125" s="169" t="s">
        <v>645</v>
      </c>
      <c r="D125" s="266">
        <v>14559</v>
      </c>
      <c r="E125" s="708"/>
      <c r="F125" s="709"/>
    </row>
    <row r="126" spans="1:6" s="1" customFormat="1" ht="19.5" customHeight="1">
      <c r="A126" s="169">
        <v>6</v>
      </c>
      <c r="B126" s="170" t="s">
        <v>646</v>
      </c>
      <c r="C126" s="169" t="s">
        <v>647</v>
      </c>
      <c r="D126" s="266">
        <v>8000</v>
      </c>
      <c r="E126" s="708"/>
      <c r="F126" s="709"/>
    </row>
    <row r="127" spans="1:6" s="1" customFormat="1" ht="19.5" customHeight="1">
      <c r="A127" s="169">
        <v>7</v>
      </c>
      <c r="B127" s="170" t="s">
        <v>648</v>
      </c>
      <c r="C127" s="169" t="s">
        <v>649</v>
      </c>
      <c r="D127" s="266">
        <v>13808</v>
      </c>
      <c r="E127" s="708"/>
      <c r="F127" s="709"/>
    </row>
    <row r="128" spans="1:9" s="1" customFormat="1" ht="19.5" customHeight="1">
      <c r="A128" s="169">
        <v>8</v>
      </c>
      <c r="B128" s="170" t="s">
        <v>650</v>
      </c>
      <c r="C128" s="169" t="s">
        <v>649</v>
      </c>
      <c r="D128" s="266">
        <v>14559</v>
      </c>
      <c r="E128" s="708"/>
      <c r="F128" s="709"/>
      <c r="I128" s="1" t="s">
        <v>385</v>
      </c>
    </row>
    <row r="129" spans="1:6" s="1" customFormat="1" ht="19.5" customHeight="1">
      <c r="A129" s="169">
        <v>9</v>
      </c>
      <c r="B129" s="170" t="s">
        <v>651</v>
      </c>
      <c r="C129" s="169" t="s">
        <v>641</v>
      </c>
      <c r="D129" s="266">
        <v>13808</v>
      </c>
      <c r="E129" s="708"/>
      <c r="F129" s="709"/>
    </row>
    <row r="130" spans="1:6" s="1" customFormat="1" ht="19.5" customHeight="1">
      <c r="A130" s="169">
        <v>10</v>
      </c>
      <c r="B130" s="170" t="s">
        <v>652</v>
      </c>
      <c r="C130" s="169" t="s">
        <v>641</v>
      </c>
      <c r="D130" s="266">
        <v>19477</v>
      </c>
      <c r="E130" s="708"/>
      <c r="F130" s="709"/>
    </row>
    <row r="131" spans="1:6" s="1" customFormat="1" ht="19.5" customHeight="1">
      <c r="A131" s="169">
        <v>11</v>
      </c>
      <c r="B131" s="170" t="s">
        <v>653</v>
      </c>
      <c r="C131" s="169" t="s">
        <v>641</v>
      </c>
      <c r="D131" s="266">
        <v>18135</v>
      </c>
      <c r="E131" s="708"/>
      <c r="F131" s="709"/>
    </row>
    <row r="132" spans="1:6" s="1" customFormat="1" ht="19.5" customHeight="1">
      <c r="A132" s="169">
        <v>12</v>
      </c>
      <c r="B132" s="170" t="s">
        <v>654</v>
      </c>
      <c r="C132" s="169" t="s">
        <v>641</v>
      </c>
      <c r="D132" s="266">
        <v>20371</v>
      </c>
      <c r="E132" s="708"/>
      <c r="F132" s="709"/>
    </row>
    <row r="133" spans="1:6" s="1" customFormat="1" ht="19.5" customHeight="1">
      <c r="A133" s="169">
        <v>13</v>
      </c>
      <c r="B133" s="170" t="s">
        <v>655</v>
      </c>
      <c r="C133" s="169" t="s">
        <v>641</v>
      </c>
      <c r="D133" s="266">
        <v>19029</v>
      </c>
      <c r="E133" s="708"/>
      <c r="F133" s="709"/>
    </row>
    <row r="134" spans="1:6" s="1" customFormat="1" ht="19.5" customHeight="1">
      <c r="A134" s="169">
        <v>14</v>
      </c>
      <c r="B134" s="170" t="s">
        <v>656</v>
      </c>
      <c r="C134" s="169" t="s">
        <v>641</v>
      </c>
      <c r="D134" s="266">
        <v>18135</v>
      </c>
      <c r="E134" s="708"/>
      <c r="F134" s="709"/>
    </row>
    <row r="135" spans="1:6" s="1" customFormat="1" ht="19.5" customHeight="1">
      <c r="A135" s="169">
        <v>15</v>
      </c>
      <c r="B135" s="170" t="s">
        <v>657</v>
      </c>
      <c r="C135" s="169" t="s">
        <v>641</v>
      </c>
      <c r="D135" s="266">
        <v>19029</v>
      </c>
      <c r="E135" s="708"/>
      <c r="F135" s="709"/>
    </row>
    <row r="136" spans="1:6" s="1" customFormat="1" ht="19.5" customHeight="1">
      <c r="A136" s="169">
        <v>16</v>
      </c>
      <c r="B136" s="170" t="s">
        <v>658</v>
      </c>
      <c r="C136" s="169" t="s">
        <v>641</v>
      </c>
      <c r="D136" s="266">
        <v>181358</v>
      </c>
      <c r="E136" s="708"/>
      <c r="F136" s="709"/>
    </row>
    <row r="137" spans="1:6" s="1" customFormat="1" ht="19.5" customHeight="1">
      <c r="A137" s="169">
        <v>17</v>
      </c>
      <c r="B137" s="170" t="s">
        <v>659</v>
      </c>
      <c r="C137" s="169" t="s">
        <v>687</v>
      </c>
      <c r="D137" s="266">
        <v>5000</v>
      </c>
      <c r="E137" s="708"/>
      <c r="F137" s="709"/>
    </row>
    <row r="138" spans="1:6" s="1" customFormat="1" ht="19.5" customHeight="1">
      <c r="A138" s="169">
        <v>18</v>
      </c>
      <c r="B138" s="170" t="s">
        <v>660</v>
      </c>
      <c r="C138" s="169" t="s">
        <v>744</v>
      </c>
      <c r="D138" s="266">
        <v>12000</v>
      </c>
      <c r="E138" s="708"/>
      <c r="F138" s="709"/>
    </row>
    <row r="139" spans="1:6" s="1" customFormat="1" ht="19.5" customHeight="1">
      <c r="A139" s="169">
        <v>19</v>
      </c>
      <c r="B139" s="170" t="s">
        <v>737</v>
      </c>
      <c r="C139" s="169" t="s">
        <v>687</v>
      </c>
      <c r="D139" s="266">
        <v>4000</v>
      </c>
      <c r="E139" s="708"/>
      <c r="F139" s="709"/>
    </row>
    <row r="140" spans="1:6" s="1" customFormat="1" ht="19.5" customHeight="1">
      <c r="A140" s="169">
        <v>20</v>
      </c>
      <c r="B140" s="260" t="s">
        <v>738</v>
      </c>
      <c r="C140" s="259" t="s">
        <v>647</v>
      </c>
      <c r="D140" s="266">
        <v>5000</v>
      </c>
      <c r="E140" s="708"/>
      <c r="F140" s="709"/>
    </row>
    <row r="141" spans="1:6" s="1" customFormat="1" ht="19.5" customHeight="1">
      <c r="A141" s="169">
        <v>21</v>
      </c>
      <c r="B141" s="263" t="s">
        <v>739</v>
      </c>
      <c r="C141" s="305" t="s">
        <v>641</v>
      </c>
      <c r="D141" s="265">
        <v>10000</v>
      </c>
      <c r="E141" s="708"/>
      <c r="F141" s="709"/>
    </row>
    <row r="142" spans="1:6" s="1" customFormat="1" ht="19.5" customHeight="1">
      <c r="A142" s="169">
        <v>22</v>
      </c>
      <c r="B142" s="263" t="s">
        <v>740</v>
      </c>
      <c r="C142" s="305" t="s">
        <v>641</v>
      </c>
      <c r="D142" s="265">
        <v>12000</v>
      </c>
      <c r="E142" s="708"/>
      <c r="F142" s="709"/>
    </row>
    <row r="143" spans="1:6" s="1" customFormat="1" ht="19.5" customHeight="1">
      <c r="A143" s="259">
        <v>23</v>
      </c>
      <c r="B143" s="263" t="s">
        <v>741</v>
      </c>
      <c r="C143" s="305" t="s">
        <v>641</v>
      </c>
      <c r="D143" s="265">
        <v>16000</v>
      </c>
      <c r="E143" s="261"/>
      <c r="F143" s="261"/>
    </row>
    <row r="144" spans="1:10" ht="19.5" customHeight="1">
      <c r="A144" s="264">
        <v>24</v>
      </c>
      <c r="B144" s="263" t="s">
        <v>742</v>
      </c>
      <c r="C144" s="305" t="s">
        <v>649</v>
      </c>
      <c r="D144" s="265">
        <v>7000</v>
      </c>
      <c r="E144" s="262"/>
      <c r="F144" s="262"/>
      <c r="J144" s="165" t="s">
        <v>385</v>
      </c>
    </row>
    <row r="145" spans="1:6" ht="19.5" customHeight="1">
      <c r="A145" s="264">
        <v>25</v>
      </c>
      <c r="B145" s="263" t="s">
        <v>743</v>
      </c>
      <c r="C145" s="305" t="s">
        <v>745</v>
      </c>
      <c r="D145" s="265">
        <v>5000</v>
      </c>
      <c r="E145" s="262"/>
      <c r="F145" s="262"/>
    </row>
    <row r="146" ht="15">
      <c r="C146" s="306"/>
    </row>
    <row r="147" ht="15">
      <c r="C147" s="306"/>
    </row>
    <row r="148" ht="15">
      <c r="C148" s="306"/>
    </row>
    <row r="149" ht="15">
      <c r="C149" s="306"/>
    </row>
    <row r="150" ht="15">
      <c r="C150" s="306"/>
    </row>
    <row r="151" ht="15">
      <c r="C151" s="306"/>
    </row>
    <row r="152" ht="15">
      <c r="C152" s="306"/>
    </row>
    <row r="153" ht="15">
      <c r="C153" s="306"/>
    </row>
    <row r="154" ht="15">
      <c r="C154" s="306"/>
    </row>
    <row r="155" ht="15">
      <c r="C155" s="306"/>
    </row>
    <row r="156" ht="15">
      <c r="C156" s="306"/>
    </row>
    <row r="157" ht="15">
      <c r="C157" s="306"/>
    </row>
    <row r="158" ht="15">
      <c r="C158" s="306"/>
    </row>
    <row r="159" ht="15">
      <c r="C159" s="306"/>
    </row>
    <row r="160" ht="15">
      <c r="C160" s="306"/>
    </row>
    <row r="161" ht="15">
      <c r="C161" s="306"/>
    </row>
    <row r="162" ht="15">
      <c r="C162" s="306"/>
    </row>
  </sheetData>
  <sheetProtection/>
  <mergeCells count="113">
    <mergeCell ref="B8:C8"/>
    <mergeCell ref="D8:E8"/>
    <mergeCell ref="A1:F1"/>
    <mergeCell ref="A3:F3"/>
    <mergeCell ref="A4:F4"/>
    <mergeCell ref="B6:C6"/>
    <mergeCell ref="D6:E6"/>
    <mergeCell ref="B7:C7"/>
    <mergeCell ref="D7:E7"/>
    <mergeCell ref="B9:F9"/>
    <mergeCell ref="A10:F10"/>
    <mergeCell ref="A11:A12"/>
    <mergeCell ref="D11:D12"/>
    <mergeCell ref="E11:F12"/>
    <mergeCell ref="E14:F14"/>
    <mergeCell ref="E13:F13"/>
    <mergeCell ref="E15:F15"/>
    <mergeCell ref="E16:F16"/>
    <mergeCell ref="E17:F17"/>
    <mergeCell ref="E18:F18"/>
    <mergeCell ref="E21:F21"/>
    <mergeCell ref="E19:F19"/>
    <mergeCell ref="E20:F20"/>
    <mergeCell ref="E22:F22"/>
    <mergeCell ref="E23:F23"/>
    <mergeCell ref="E25:F25"/>
    <mergeCell ref="E26:F26"/>
    <mergeCell ref="E27:F27"/>
    <mergeCell ref="E24:F24"/>
    <mergeCell ref="E28:F28"/>
    <mergeCell ref="E29:F29"/>
    <mergeCell ref="E30:F30"/>
    <mergeCell ref="E31:F31"/>
    <mergeCell ref="E32:F32"/>
    <mergeCell ref="E33:F33"/>
    <mergeCell ref="E52:F52"/>
    <mergeCell ref="E50:F50"/>
    <mergeCell ref="E51:F51"/>
    <mergeCell ref="E34:F34"/>
    <mergeCell ref="E35:F35"/>
    <mergeCell ref="E36:F36"/>
    <mergeCell ref="E37:F37"/>
    <mergeCell ref="E61:F61"/>
    <mergeCell ref="E62:F62"/>
    <mergeCell ref="E63:F63"/>
    <mergeCell ref="E38:F38"/>
    <mergeCell ref="E39:F39"/>
    <mergeCell ref="E40:F40"/>
    <mergeCell ref="E41:F41"/>
    <mergeCell ref="E42:F42"/>
    <mergeCell ref="E43:F43"/>
    <mergeCell ref="E44:F44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99:F99"/>
    <mergeCell ref="E88:F88"/>
    <mergeCell ref="E89:F89"/>
    <mergeCell ref="E90:F90"/>
    <mergeCell ref="E91:F91"/>
    <mergeCell ref="E92:F92"/>
    <mergeCell ref="E93:F93"/>
    <mergeCell ref="E119:F120"/>
    <mergeCell ref="A118:F118"/>
    <mergeCell ref="E121:F121"/>
    <mergeCell ref="E122:F122"/>
    <mergeCell ref="E100:F100"/>
    <mergeCell ref="E94:F94"/>
    <mergeCell ref="E95:F95"/>
    <mergeCell ref="E96:F96"/>
    <mergeCell ref="E97:F97"/>
    <mergeCell ref="E98:F98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38:F138"/>
  </mergeCells>
  <printOptions horizontalCentered="1"/>
  <pageMargins left="0.29" right="0.27" top="0.21" bottom="0.5" header="0.21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8515625" style="66" customWidth="1"/>
    <col min="2" max="2" width="36.57421875" style="66" customWidth="1"/>
    <col min="3" max="3" width="11.57421875" style="66" customWidth="1"/>
    <col min="4" max="4" width="15.28125" style="66" customWidth="1"/>
    <col min="5" max="6" width="9.7109375" style="66" customWidth="1"/>
    <col min="7" max="7" width="11.8515625" style="66" customWidth="1"/>
    <col min="8" max="16384" width="9.140625" style="66" customWidth="1"/>
  </cols>
  <sheetData>
    <row r="1" spans="1:7" ht="19.5" customHeight="1">
      <c r="A1" s="384" t="s">
        <v>2</v>
      </c>
      <c r="B1" s="384"/>
      <c r="C1" s="384"/>
      <c r="D1" s="384"/>
      <c r="E1" s="384"/>
      <c r="F1" s="384"/>
      <c r="G1" s="384"/>
    </row>
    <row r="2" spans="1:7" ht="19.5" customHeight="1">
      <c r="A2" s="384" t="s">
        <v>3</v>
      </c>
      <c r="B2" s="384"/>
      <c r="C2" s="384"/>
      <c r="D2" s="384"/>
      <c r="E2" s="384"/>
      <c r="F2" s="384"/>
      <c r="G2" s="384"/>
    </row>
    <row r="3" spans="1:7" ht="19.5" customHeight="1">
      <c r="A3" s="384" t="s">
        <v>689</v>
      </c>
      <c r="B3" s="384"/>
      <c r="C3" s="384"/>
      <c r="D3" s="384"/>
      <c r="E3" s="384"/>
      <c r="F3" s="384"/>
      <c r="G3" s="384"/>
    </row>
    <row r="4" spans="1:7" ht="19.5" customHeight="1">
      <c r="A4" s="384" t="s">
        <v>4</v>
      </c>
      <c r="B4" s="384"/>
      <c r="C4" s="384"/>
      <c r="D4" s="384"/>
      <c r="E4" s="384"/>
      <c r="F4" s="384"/>
      <c r="G4" s="384"/>
    </row>
    <row r="5" spans="1:7" ht="11.25" customHeight="1">
      <c r="A5" s="178"/>
      <c r="B5" s="178"/>
      <c r="C5" s="178"/>
      <c r="D5" s="178"/>
      <c r="E5" s="178"/>
      <c r="F5" s="178"/>
      <c r="G5" s="178"/>
    </row>
    <row r="6" spans="1:7" ht="27.75" customHeight="1">
      <c r="A6" s="179">
        <v>1</v>
      </c>
      <c r="B6" s="180" t="s">
        <v>5</v>
      </c>
      <c r="C6" s="181" t="s">
        <v>41</v>
      </c>
      <c r="D6" s="182"/>
      <c r="E6" s="182"/>
      <c r="F6" s="183"/>
      <c r="G6" s="184"/>
    </row>
    <row r="7" spans="1:7" ht="27.75" customHeight="1">
      <c r="A7" s="185">
        <v>2</v>
      </c>
      <c r="B7" s="186" t="s">
        <v>6</v>
      </c>
      <c r="C7" s="187" t="s">
        <v>538</v>
      </c>
      <c r="D7" s="188"/>
      <c r="E7" s="188"/>
      <c r="F7" s="188"/>
      <c r="G7" s="189"/>
    </row>
    <row r="8" spans="1:7" ht="27.75" customHeight="1">
      <c r="A8" s="179"/>
      <c r="B8" s="180" t="s">
        <v>7</v>
      </c>
      <c r="C8" s="181" t="s">
        <v>42</v>
      </c>
      <c r="D8" s="182"/>
      <c r="E8" s="182"/>
      <c r="F8" s="183"/>
      <c r="G8" s="184"/>
    </row>
    <row r="9" spans="1:7" ht="19.5" customHeight="1">
      <c r="A9" s="185"/>
      <c r="B9" s="186" t="s">
        <v>8</v>
      </c>
      <c r="C9" s="190" t="s">
        <v>43</v>
      </c>
      <c r="D9" s="191"/>
      <c r="E9" s="191"/>
      <c r="F9" s="192"/>
      <c r="G9" s="193"/>
    </row>
    <row r="10" spans="1:7" ht="19.5" customHeight="1">
      <c r="A10" s="179"/>
      <c r="B10" s="180" t="s">
        <v>9</v>
      </c>
      <c r="C10" s="194" t="s">
        <v>44</v>
      </c>
      <c r="D10" s="182"/>
      <c r="E10" s="182"/>
      <c r="F10" s="183"/>
      <c r="G10" s="184"/>
    </row>
    <row r="11" spans="1:9" ht="19.5" customHeight="1">
      <c r="A11" s="185"/>
      <c r="B11" s="186" t="s">
        <v>10</v>
      </c>
      <c r="C11" s="195" t="s">
        <v>417</v>
      </c>
      <c r="D11" s="191"/>
      <c r="E11" s="191"/>
      <c r="F11" s="192"/>
      <c r="G11" s="193"/>
      <c r="I11" s="66" t="s">
        <v>385</v>
      </c>
    </row>
    <row r="12" spans="1:7" ht="27.75" customHeight="1">
      <c r="A12" s="179">
        <v>3</v>
      </c>
      <c r="B12" s="180" t="s">
        <v>11</v>
      </c>
      <c r="C12" s="181" t="s">
        <v>45</v>
      </c>
      <c r="D12" s="182"/>
      <c r="E12" s="182"/>
      <c r="F12" s="183"/>
      <c r="G12" s="184"/>
    </row>
    <row r="13" spans="1:7" ht="27.75" customHeight="1">
      <c r="A13" s="185">
        <v>4</v>
      </c>
      <c r="B13" s="196" t="s">
        <v>12</v>
      </c>
      <c r="C13" s="190" t="s">
        <v>46</v>
      </c>
      <c r="D13" s="191"/>
      <c r="E13" s="191"/>
      <c r="F13" s="192"/>
      <c r="G13" s="193"/>
    </row>
    <row r="14" spans="1:7" ht="27.75" customHeight="1">
      <c r="A14" s="179">
        <v>5</v>
      </c>
      <c r="B14" s="180" t="s">
        <v>13</v>
      </c>
      <c r="C14" s="181" t="s">
        <v>47</v>
      </c>
      <c r="D14" s="182"/>
      <c r="E14" s="182"/>
      <c r="F14" s="183"/>
      <c r="G14" s="184"/>
    </row>
    <row r="15" spans="1:7" ht="49.5" customHeight="1">
      <c r="A15" s="197">
        <v>6</v>
      </c>
      <c r="B15" s="198" t="s">
        <v>14</v>
      </c>
      <c r="C15" s="199" t="s">
        <v>47</v>
      </c>
      <c r="D15" s="200"/>
      <c r="E15" s="200"/>
      <c r="F15" s="201"/>
      <c r="G15" s="202"/>
    </row>
    <row r="16" spans="1:7" ht="27.75" customHeight="1">
      <c r="A16" s="179">
        <v>7</v>
      </c>
      <c r="B16" s="180" t="s">
        <v>15</v>
      </c>
      <c r="C16" s="203" t="s">
        <v>403</v>
      </c>
      <c r="D16" s="204" t="s">
        <v>15</v>
      </c>
      <c r="E16" s="385" t="s">
        <v>404</v>
      </c>
      <c r="F16" s="386"/>
      <c r="G16" s="205" t="s">
        <v>405</v>
      </c>
    </row>
    <row r="17" spans="1:7" ht="18" customHeight="1">
      <c r="A17" s="179"/>
      <c r="B17" s="206" t="s">
        <v>47</v>
      </c>
      <c r="C17" s="207"/>
      <c r="D17" s="208"/>
      <c r="E17" s="208" t="s">
        <v>406</v>
      </c>
      <c r="F17" s="184" t="s">
        <v>407</v>
      </c>
      <c r="G17" s="184"/>
    </row>
    <row r="18" spans="1:7" ht="15.75" customHeight="1">
      <c r="A18" s="179"/>
      <c r="B18" s="180"/>
      <c r="C18" s="207"/>
      <c r="D18" s="208"/>
      <c r="E18" s="208"/>
      <c r="F18" s="184"/>
      <c r="G18" s="184"/>
    </row>
    <row r="19" spans="1:10" ht="19.5" customHeight="1" hidden="1">
      <c r="A19" s="179"/>
      <c r="B19" s="180"/>
      <c r="C19" s="207"/>
      <c r="D19" s="208"/>
      <c r="E19" s="208"/>
      <c r="F19" s="184"/>
      <c r="G19" s="184"/>
      <c r="J19" s="66" t="s">
        <v>385</v>
      </c>
    </row>
    <row r="20" spans="1:7" ht="19.5" customHeight="1" hidden="1">
      <c r="A20" s="179"/>
      <c r="B20" s="180"/>
      <c r="C20" s="209"/>
      <c r="D20" s="208"/>
      <c r="E20" s="208"/>
      <c r="F20" s="184"/>
      <c r="G20" s="184"/>
    </row>
    <row r="21" spans="1:7" ht="34.5" customHeight="1">
      <c r="A21" s="179">
        <v>8</v>
      </c>
      <c r="B21" s="210" t="s">
        <v>402</v>
      </c>
      <c r="C21" s="181" t="s">
        <v>48</v>
      </c>
      <c r="D21" s="182"/>
      <c r="E21" s="182"/>
      <c r="F21" s="183"/>
      <c r="G21" s="184"/>
    </row>
    <row r="22" spans="1:7" ht="24.75" customHeight="1">
      <c r="A22" s="211">
        <v>9</v>
      </c>
      <c r="B22" s="212" t="s">
        <v>16</v>
      </c>
      <c r="C22" s="213" t="s">
        <v>343</v>
      </c>
      <c r="D22" s="214"/>
      <c r="E22" s="214"/>
      <c r="F22" s="215"/>
      <c r="G22" s="216"/>
    </row>
    <row r="23" spans="1:7" ht="7.5" customHeight="1">
      <c r="A23" s="217"/>
      <c r="B23" s="178"/>
      <c r="C23" s="178"/>
      <c r="D23" s="178"/>
      <c r="E23" s="178"/>
      <c r="F23" s="178"/>
      <c r="G23" s="178"/>
    </row>
    <row r="24" spans="1:7" ht="45.75" customHeight="1">
      <c r="A24" s="218" t="s">
        <v>17</v>
      </c>
      <c r="B24" s="218" t="s">
        <v>18</v>
      </c>
      <c r="C24" s="387" t="s">
        <v>19</v>
      </c>
      <c r="D24" s="388"/>
      <c r="E24" s="387" t="s">
        <v>408</v>
      </c>
      <c r="F24" s="388"/>
      <c r="G24" s="218" t="s">
        <v>20</v>
      </c>
    </row>
    <row r="25" spans="1:7" ht="30" customHeight="1">
      <c r="A25" s="219"/>
      <c r="B25" s="183"/>
      <c r="C25" s="220" t="s">
        <v>49</v>
      </c>
      <c r="D25" s="179" t="s">
        <v>50</v>
      </c>
      <c r="E25" s="221"/>
      <c r="F25" s="183"/>
      <c r="G25" s="184"/>
    </row>
    <row r="26" spans="1:7" ht="17.25" customHeight="1">
      <c r="A26" s="222"/>
      <c r="B26" s="223" t="s">
        <v>418</v>
      </c>
      <c r="C26" s="224">
        <v>5</v>
      </c>
      <c r="D26" s="224">
        <v>6</v>
      </c>
      <c r="E26" s="381"/>
      <c r="F26" s="382"/>
      <c r="G26" s="225"/>
    </row>
    <row r="27" spans="1:7" ht="17.25" customHeight="1">
      <c r="A27" s="222">
        <v>1</v>
      </c>
      <c r="B27" s="208" t="s">
        <v>21</v>
      </c>
      <c r="C27" s="226">
        <v>1.5</v>
      </c>
      <c r="D27" s="226">
        <v>1.5</v>
      </c>
      <c r="E27" s="381"/>
      <c r="F27" s="382"/>
      <c r="G27" s="225"/>
    </row>
    <row r="28" spans="1:7" ht="17.25" customHeight="1">
      <c r="A28" s="222" t="s">
        <v>22</v>
      </c>
      <c r="B28" s="208" t="s">
        <v>23</v>
      </c>
      <c r="C28" s="208"/>
      <c r="D28" s="208"/>
      <c r="E28" s="381"/>
      <c r="F28" s="382"/>
      <c r="G28" s="225"/>
    </row>
    <row r="29" spans="1:7" ht="17.25" customHeight="1">
      <c r="A29" s="222" t="s">
        <v>24</v>
      </c>
      <c r="B29" s="208" t="s">
        <v>25</v>
      </c>
      <c r="C29" s="208"/>
      <c r="D29" s="208"/>
      <c r="E29" s="381"/>
      <c r="F29" s="382"/>
      <c r="G29" s="225"/>
    </row>
    <row r="30" spans="1:7" ht="17.25" customHeight="1">
      <c r="A30" s="222"/>
      <c r="B30" s="208" t="s">
        <v>26</v>
      </c>
      <c r="C30" s="208"/>
      <c r="D30" s="208"/>
      <c r="E30" s="381"/>
      <c r="F30" s="382"/>
      <c r="G30" s="225"/>
    </row>
    <row r="31" spans="1:7" ht="7.5" customHeight="1">
      <c r="A31" s="227"/>
      <c r="B31" s="228"/>
      <c r="C31" s="228"/>
      <c r="D31" s="228"/>
      <c r="E31" s="228"/>
      <c r="F31" s="228"/>
      <c r="G31" s="178"/>
    </row>
    <row r="32" spans="1:7" ht="17.25" customHeight="1">
      <c r="A32" s="222">
        <v>2</v>
      </c>
      <c r="B32" s="208" t="s">
        <v>27</v>
      </c>
      <c r="C32" s="208"/>
      <c r="D32" s="208"/>
      <c r="E32" s="208"/>
      <c r="F32" s="208"/>
      <c r="G32" s="225"/>
    </row>
    <row r="33" spans="1:7" ht="17.25" customHeight="1">
      <c r="A33" s="222" t="s">
        <v>22</v>
      </c>
      <c r="B33" s="208" t="s">
        <v>23</v>
      </c>
      <c r="C33" s="208"/>
      <c r="D33" s="208"/>
      <c r="E33" s="208"/>
      <c r="F33" s="208"/>
      <c r="G33" s="225"/>
    </row>
    <row r="34" spans="1:7" ht="17.25" customHeight="1">
      <c r="A34" s="222" t="s">
        <v>24</v>
      </c>
      <c r="B34" s="208" t="s">
        <v>25</v>
      </c>
      <c r="C34" s="208"/>
      <c r="D34" s="208"/>
      <c r="E34" s="208"/>
      <c r="F34" s="208"/>
      <c r="G34" s="225"/>
    </row>
    <row r="35" spans="1:7" ht="17.25" customHeight="1">
      <c r="A35" s="222"/>
      <c r="B35" s="208" t="s">
        <v>26</v>
      </c>
      <c r="C35" s="208"/>
      <c r="D35" s="208"/>
      <c r="E35" s="208"/>
      <c r="F35" s="208"/>
      <c r="G35" s="225"/>
    </row>
    <row r="36" spans="1:7" ht="17.25" customHeight="1">
      <c r="A36" s="229"/>
      <c r="B36" s="191"/>
      <c r="C36" s="191"/>
      <c r="D36" s="191"/>
      <c r="E36" s="191"/>
      <c r="F36" s="191"/>
      <c r="G36" s="192"/>
    </row>
    <row r="37" spans="1:7" ht="19.5" customHeight="1">
      <c r="A37" s="227"/>
      <c r="B37" s="230"/>
      <c r="C37" s="228"/>
      <c r="D37" s="228"/>
      <c r="E37" s="228"/>
      <c r="F37" s="228"/>
      <c r="G37" s="178"/>
    </row>
    <row r="38" spans="1:7" ht="19.5" customHeight="1">
      <c r="A38" s="227"/>
      <c r="B38" s="230"/>
      <c r="C38" s="228"/>
      <c r="D38" s="228"/>
      <c r="E38" s="228"/>
      <c r="F38" s="228"/>
      <c r="G38" s="178"/>
    </row>
    <row r="39" spans="1:7" ht="19.5" customHeight="1">
      <c r="A39" s="227"/>
      <c r="B39" s="230"/>
      <c r="C39" s="228"/>
      <c r="D39" s="228"/>
      <c r="E39" s="228"/>
      <c r="F39" s="228"/>
      <c r="G39" s="178"/>
    </row>
    <row r="40" spans="1:7" ht="19.5" customHeight="1">
      <c r="A40" s="73"/>
      <c r="B40" s="52" t="s">
        <v>28</v>
      </c>
      <c r="C40" s="68"/>
      <c r="D40" s="68"/>
      <c r="E40" s="68"/>
      <c r="F40" s="68"/>
      <c r="G40" s="69"/>
    </row>
    <row r="41" spans="1:7" ht="49.5" customHeight="1">
      <c r="A41" s="74">
        <v>10</v>
      </c>
      <c r="B41" s="71" t="s">
        <v>29</v>
      </c>
      <c r="C41" s="347" t="s">
        <v>51</v>
      </c>
      <c r="D41" s="383"/>
      <c r="E41" s="383"/>
      <c r="F41" s="383"/>
      <c r="G41" s="348"/>
    </row>
    <row r="42" spans="1:7" ht="39.75" customHeight="1">
      <c r="A42" s="74">
        <v>11</v>
      </c>
      <c r="B42" s="67" t="s">
        <v>325</v>
      </c>
      <c r="C42" s="56" t="s">
        <v>326</v>
      </c>
      <c r="D42" s="52"/>
      <c r="E42" s="52"/>
      <c r="F42" s="52"/>
      <c r="G42" s="54"/>
    </row>
    <row r="43" spans="1:7" ht="49.5" customHeight="1">
      <c r="A43" s="74" t="s">
        <v>22</v>
      </c>
      <c r="B43" s="67" t="s">
        <v>327</v>
      </c>
      <c r="C43" s="72" t="s">
        <v>152</v>
      </c>
      <c r="D43" s="75" t="s">
        <v>40</v>
      </c>
      <c r="E43" s="76"/>
      <c r="F43" s="76" t="s">
        <v>26</v>
      </c>
      <c r="G43" s="54"/>
    </row>
    <row r="44" spans="1:7" ht="24.75" customHeight="1">
      <c r="A44" s="48"/>
      <c r="B44" s="53" t="s">
        <v>31</v>
      </c>
      <c r="C44" s="159" t="s">
        <v>676</v>
      </c>
      <c r="D44" s="160">
        <v>0</v>
      </c>
      <c r="E44" s="160"/>
      <c r="F44" s="161" t="str">
        <f>C44</f>
        <v>14507Sq.Mt.</v>
      </c>
      <c r="G44" s="53"/>
    </row>
    <row r="45" spans="1:7" ht="24.75" customHeight="1">
      <c r="A45" s="48"/>
      <c r="B45" s="53" t="s">
        <v>32</v>
      </c>
      <c r="C45" s="53">
        <v>5000000</v>
      </c>
      <c r="D45" s="53"/>
      <c r="E45" s="53"/>
      <c r="F45" s="77">
        <f>C45</f>
        <v>5000000</v>
      </c>
      <c r="G45" s="53"/>
    </row>
    <row r="46" spans="1:7" ht="24.75" customHeight="1">
      <c r="A46" s="74" t="s">
        <v>24</v>
      </c>
      <c r="B46" s="67" t="s">
        <v>33</v>
      </c>
      <c r="C46" s="53"/>
      <c r="D46" s="53"/>
      <c r="E46" s="53"/>
      <c r="F46" s="53"/>
      <c r="G46" s="53"/>
    </row>
    <row r="47" spans="1:7" ht="24.75" customHeight="1">
      <c r="A47" s="48"/>
      <c r="B47" s="53" t="s">
        <v>34</v>
      </c>
      <c r="C47" s="48"/>
      <c r="D47" s="48"/>
      <c r="E47" s="48"/>
      <c r="F47" s="48"/>
      <c r="G47" s="53"/>
    </row>
    <row r="48" spans="1:7" ht="24.75" customHeight="1">
      <c r="A48" s="48"/>
      <c r="B48" s="53" t="s">
        <v>35</v>
      </c>
      <c r="C48" s="159"/>
      <c r="D48" s="162"/>
      <c r="E48" s="162"/>
      <c r="F48" s="161"/>
      <c r="G48" s="53"/>
    </row>
    <row r="49" spans="1:7" ht="24.75" customHeight="1">
      <c r="A49" s="74">
        <v>12</v>
      </c>
      <c r="B49" s="67" t="s">
        <v>36</v>
      </c>
      <c r="C49" s="53"/>
      <c r="D49" s="53"/>
      <c r="E49" s="53"/>
      <c r="F49" s="53"/>
      <c r="G49" s="53"/>
    </row>
    <row r="50" spans="1:7" ht="24.75" customHeight="1">
      <c r="A50" s="74" t="s">
        <v>22</v>
      </c>
      <c r="B50" s="67" t="s">
        <v>30</v>
      </c>
      <c r="C50" s="48" t="s">
        <v>39</v>
      </c>
      <c r="D50" s="48" t="s">
        <v>40</v>
      </c>
      <c r="E50" s="48"/>
      <c r="F50" s="48" t="s">
        <v>26</v>
      </c>
      <c r="G50" s="53"/>
    </row>
    <row r="51" spans="1:7" ht="24.75" customHeight="1">
      <c r="A51" s="48"/>
      <c r="B51" s="53" t="s">
        <v>37</v>
      </c>
      <c r="C51" s="159" t="str">
        <f>C44</f>
        <v>14507Sq.Mt.</v>
      </c>
      <c r="D51" s="160">
        <v>0</v>
      </c>
      <c r="E51" s="160"/>
      <c r="F51" s="161" t="str">
        <f>F44</f>
        <v>14507Sq.Mt.</v>
      </c>
      <c r="G51" s="53"/>
    </row>
    <row r="52" spans="1:7" ht="24.75" customHeight="1">
      <c r="A52" s="74" t="s">
        <v>24</v>
      </c>
      <c r="B52" s="67" t="s">
        <v>38</v>
      </c>
      <c r="C52" s="53"/>
      <c r="D52" s="53"/>
      <c r="E52" s="53"/>
      <c r="F52" s="53"/>
      <c r="G52" s="53"/>
    </row>
    <row r="53" spans="1:7" ht="24.75" customHeight="1">
      <c r="A53" s="53"/>
      <c r="B53" s="53" t="s">
        <v>37</v>
      </c>
      <c r="C53" s="48"/>
      <c r="D53" s="48">
        <v>0</v>
      </c>
      <c r="E53" s="48"/>
      <c r="F53" s="48">
        <f>SUM(C53:D53)</f>
        <v>0</v>
      </c>
      <c r="G53" s="53"/>
    </row>
    <row r="54" spans="1:7" ht="19.5" customHeight="1">
      <c r="A54" s="57"/>
      <c r="B54" s="57"/>
      <c r="C54" s="57"/>
      <c r="D54" s="57"/>
      <c r="E54" s="57"/>
      <c r="F54" s="57"/>
      <c r="G54" s="57"/>
    </row>
    <row r="55" spans="1:7" ht="19.5" customHeight="1">
      <c r="A55" s="58"/>
      <c r="B55" s="58"/>
      <c r="C55" s="58"/>
      <c r="D55" s="58"/>
      <c r="E55" s="58"/>
      <c r="F55" s="58"/>
      <c r="G55" s="58"/>
    </row>
    <row r="56" spans="1:7" ht="19.5" customHeight="1">
      <c r="A56" s="58"/>
      <c r="B56" s="58"/>
      <c r="C56" s="58"/>
      <c r="D56" s="58"/>
      <c r="E56" s="58"/>
      <c r="F56" s="58"/>
      <c r="G56" s="58"/>
    </row>
    <row r="57" spans="1:7" ht="19.5" customHeight="1">
      <c r="A57" s="58"/>
      <c r="B57" s="58"/>
      <c r="C57" s="58"/>
      <c r="D57" s="58"/>
      <c r="E57" s="58"/>
      <c r="F57" s="58"/>
      <c r="G57" s="58"/>
    </row>
    <row r="58" spans="1:7" ht="19.5" customHeight="1">
      <c r="A58" s="58"/>
      <c r="B58" s="58"/>
      <c r="C58" s="58"/>
      <c r="D58" s="58"/>
      <c r="E58" s="58"/>
      <c r="F58" s="58"/>
      <c r="G58" s="58"/>
    </row>
    <row r="59" spans="1:7" ht="19.5" customHeight="1">
      <c r="A59" s="57" t="s">
        <v>753</v>
      </c>
      <c r="B59" s="58"/>
      <c r="C59" s="58"/>
      <c r="D59" s="379" t="s">
        <v>53</v>
      </c>
      <c r="E59" s="379"/>
      <c r="F59" s="379"/>
      <c r="G59" s="379"/>
    </row>
    <row r="60" spans="1:7" ht="19.5" customHeight="1">
      <c r="A60" s="57" t="s">
        <v>353</v>
      </c>
      <c r="B60" s="58"/>
      <c r="C60" s="58"/>
      <c r="D60" s="380" t="s">
        <v>328</v>
      </c>
      <c r="E60" s="380"/>
      <c r="F60" s="380"/>
      <c r="G60" s="380"/>
    </row>
    <row r="61" spans="1:7" ht="19.5" customHeight="1">
      <c r="A61" s="58"/>
      <c r="B61" s="58"/>
      <c r="C61" s="58"/>
      <c r="D61" s="379" t="s">
        <v>54</v>
      </c>
      <c r="E61" s="379"/>
      <c r="F61" s="379"/>
      <c r="G61" s="379"/>
    </row>
    <row r="62" spans="1:7" ht="19.5" customHeight="1">
      <c r="A62" s="58"/>
      <c r="B62" s="58"/>
      <c r="C62" s="58"/>
      <c r="D62" s="58"/>
      <c r="E62" s="58"/>
      <c r="F62" s="58"/>
      <c r="G62" s="58"/>
    </row>
    <row r="63" spans="1:7" ht="19.5" customHeight="1">
      <c r="A63" s="58"/>
      <c r="B63" s="58"/>
      <c r="C63" s="58"/>
      <c r="D63" s="58"/>
      <c r="E63" s="58"/>
      <c r="F63" s="58"/>
      <c r="G63" s="58"/>
    </row>
    <row r="64" spans="1:7" ht="19.5" customHeight="1">
      <c r="A64" s="58"/>
      <c r="B64" s="58"/>
      <c r="C64" s="58"/>
      <c r="D64" s="58"/>
      <c r="E64" s="58"/>
      <c r="F64" s="58"/>
      <c r="G64" s="58"/>
    </row>
    <row r="65" spans="1:7" ht="19.5" customHeight="1">
      <c r="A65" s="58"/>
      <c r="B65" s="58"/>
      <c r="C65" s="58"/>
      <c r="D65" s="58"/>
      <c r="E65" s="58"/>
      <c r="F65" s="58"/>
      <c r="G65" s="58"/>
    </row>
    <row r="66" spans="1:7" ht="19.5" customHeight="1">
      <c r="A66" s="58"/>
      <c r="B66" s="58"/>
      <c r="C66" s="58"/>
      <c r="D66" s="58"/>
      <c r="E66" s="58"/>
      <c r="F66" s="58"/>
      <c r="G66" s="58"/>
    </row>
    <row r="67" spans="1:7" ht="19.5" customHeight="1">
      <c r="A67" s="58"/>
      <c r="B67" s="58"/>
      <c r="C67" s="58"/>
      <c r="D67" s="58"/>
      <c r="E67" s="58"/>
      <c r="F67" s="58"/>
      <c r="G67" s="58"/>
    </row>
    <row r="68" spans="1:7" ht="19.5" customHeight="1">
      <c r="A68" s="58"/>
      <c r="B68" s="58"/>
      <c r="C68" s="58"/>
      <c r="D68" s="58"/>
      <c r="E68" s="58"/>
      <c r="F68" s="58"/>
      <c r="G68" s="58"/>
    </row>
    <row r="69" spans="1:7" ht="19.5" customHeight="1">
      <c r="A69" s="58"/>
      <c r="B69" s="58"/>
      <c r="C69" s="58"/>
      <c r="D69" s="58"/>
      <c r="E69" s="58"/>
      <c r="F69" s="58"/>
      <c r="G69" s="58"/>
    </row>
    <row r="70" spans="1:7" ht="19.5" customHeight="1">
      <c r="A70" s="58"/>
      <c r="B70" s="58"/>
      <c r="C70" s="58"/>
      <c r="D70" s="58"/>
      <c r="E70" s="58"/>
      <c r="F70" s="58"/>
      <c r="G70" s="58"/>
    </row>
    <row r="71" spans="1:7" ht="19.5" customHeight="1">
      <c r="A71" s="58"/>
      <c r="B71" s="58"/>
      <c r="C71" s="58"/>
      <c r="D71" s="58"/>
      <c r="E71" s="58"/>
      <c r="F71" s="58"/>
      <c r="G71" s="58"/>
    </row>
    <row r="72" spans="1:7" ht="19.5" customHeight="1">
      <c r="A72" s="58"/>
      <c r="B72" s="58"/>
      <c r="C72" s="58"/>
      <c r="D72" s="58"/>
      <c r="E72" s="58"/>
      <c r="F72" s="58"/>
      <c r="G72" s="58"/>
    </row>
    <row r="73" spans="1:7" ht="19.5" customHeight="1">
      <c r="A73" s="58"/>
      <c r="B73" s="58"/>
      <c r="C73" s="58"/>
      <c r="D73" s="58"/>
      <c r="E73" s="58"/>
      <c r="F73" s="58"/>
      <c r="G73" s="58"/>
    </row>
    <row r="74" spans="1:7" ht="19.5" customHeight="1">
      <c r="A74" s="58"/>
      <c r="B74" s="58"/>
      <c r="C74" s="58"/>
      <c r="D74" s="58"/>
      <c r="E74" s="58"/>
      <c r="F74" s="58"/>
      <c r="G74" s="58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</sheetData>
  <sheetProtection/>
  <mergeCells count="16">
    <mergeCell ref="A1:G1"/>
    <mergeCell ref="A2:G2"/>
    <mergeCell ref="A3:G3"/>
    <mergeCell ref="A4:G4"/>
    <mergeCell ref="E16:F16"/>
    <mergeCell ref="C24:D24"/>
    <mergeCell ref="E24:F24"/>
    <mergeCell ref="D59:G59"/>
    <mergeCell ref="D60:G60"/>
    <mergeCell ref="D61:G61"/>
    <mergeCell ref="E26:F26"/>
    <mergeCell ref="E27:F27"/>
    <mergeCell ref="E28:F28"/>
    <mergeCell ref="E29:F29"/>
    <mergeCell ref="E30:F30"/>
    <mergeCell ref="C41:G41"/>
  </mergeCells>
  <hyperlinks>
    <hyperlink ref="C10" r:id="rId1" display="gokhale_nsk@sancharnet.in"/>
  </hyperlinks>
  <printOptions horizontalCentered="1" verticalCentered="1"/>
  <pageMargins left="0.24" right="0.24" top="0.25" bottom="0.29" header="0.25" footer="0.31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6"/>
  <sheetViews>
    <sheetView zoomScalePageLayoutView="0" workbookViewId="0" topLeftCell="A1">
      <selection activeCell="G26" sqref="G26:J2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35" t="s">
        <v>424</v>
      </c>
      <c r="H9" s="435"/>
      <c r="I9" s="435"/>
      <c r="J9" s="435"/>
      <c r="K9" s="10" t="s">
        <v>429</v>
      </c>
    </row>
    <row r="10" spans="1:11" ht="30" customHeight="1">
      <c r="A10" s="436" t="s">
        <v>59</v>
      </c>
      <c r="B10" s="437"/>
      <c r="C10" s="437"/>
      <c r="D10" s="437"/>
      <c r="E10" s="437"/>
      <c r="F10" s="438"/>
      <c r="G10" s="10" t="s">
        <v>479</v>
      </c>
      <c r="H10" s="417" t="s">
        <v>60</v>
      </c>
      <c r="I10" s="418"/>
      <c r="J10" s="10" t="s">
        <v>61</v>
      </c>
      <c r="K10" s="16"/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479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8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M13" s="426"/>
      <c r="N13" s="426"/>
      <c r="O13" s="426"/>
      <c r="P13" s="426"/>
      <c r="Q13" s="426"/>
      <c r="R13" s="426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4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  <c r="N15" s="1" t="s">
        <v>385</v>
      </c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/>
    </row>
    <row r="24" spans="1:11" ht="19.5" customHeight="1">
      <c r="A24" s="7"/>
      <c r="B24" s="395"/>
      <c r="C24" s="395"/>
      <c r="D24" s="395"/>
      <c r="E24" s="395"/>
      <c r="F24" s="395"/>
      <c r="G24" s="38">
        <v>120</v>
      </c>
      <c r="H24" s="38">
        <v>60</v>
      </c>
      <c r="I24" s="33">
        <v>60</v>
      </c>
      <c r="J24" s="38">
        <v>60</v>
      </c>
      <c r="K24" s="38"/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/>
    </row>
    <row r="26" spans="1:13" ht="19.5" customHeight="1">
      <c r="A26" s="390"/>
      <c r="B26" s="395"/>
      <c r="C26" s="395"/>
      <c r="D26" s="395"/>
      <c r="E26" s="395"/>
      <c r="F26" s="395"/>
      <c r="G26" s="284">
        <v>70</v>
      </c>
      <c r="H26" s="285">
        <v>73</v>
      </c>
      <c r="I26" s="284">
        <v>69</v>
      </c>
      <c r="J26" s="285">
        <v>61</v>
      </c>
      <c r="K26" s="38"/>
      <c r="M26" s="1" t="s">
        <v>385</v>
      </c>
    </row>
    <row r="27" spans="1:11" ht="19.5" customHeight="1">
      <c r="A27" s="390"/>
      <c r="B27" s="408" t="s">
        <v>72</v>
      </c>
      <c r="C27" s="409"/>
      <c r="D27" s="409"/>
      <c r="E27" s="409"/>
      <c r="F27" s="410"/>
      <c r="G27" s="401" t="s">
        <v>480</v>
      </c>
      <c r="H27" s="402"/>
      <c r="I27" s="402"/>
      <c r="J27" s="402"/>
      <c r="K27" s="403"/>
    </row>
    <row r="28" spans="1:11" ht="19.5" customHeight="1">
      <c r="A28" s="391"/>
      <c r="B28" s="411"/>
      <c r="C28" s="412"/>
      <c r="D28" s="412"/>
      <c r="E28" s="412"/>
      <c r="F28" s="413"/>
      <c r="G28" s="404"/>
      <c r="H28" s="405"/>
      <c r="I28" s="405"/>
      <c r="J28" s="405"/>
      <c r="K28" s="406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6">
    <mergeCell ref="M13:R13"/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B27:F28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G27:K28"/>
    <mergeCell ref="A31:A33"/>
    <mergeCell ref="B31:F33"/>
    <mergeCell ref="G31:K31"/>
    <mergeCell ref="G32:K33"/>
    <mergeCell ref="B22:F22"/>
    <mergeCell ref="G22:K22"/>
    <mergeCell ref="B23:F24"/>
    <mergeCell ref="A25:A28"/>
    <mergeCell ref="B25:F26"/>
    <mergeCell ref="A34:A37"/>
    <mergeCell ref="B34:F34"/>
    <mergeCell ref="B35:F37"/>
    <mergeCell ref="J36:K36"/>
    <mergeCell ref="G37:K37"/>
    <mergeCell ref="G29:K29"/>
    <mergeCell ref="B30:F30"/>
    <mergeCell ref="G30:K30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zoomScalePageLayoutView="0" workbookViewId="0" topLeftCell="A13">
      <selection activeCell="G26" sqref="G26:J2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35" t="s">
        <v>425</v>
      </c>
      <c r="H9" s="435"/>
      <c r="I9" s="435"/>
      <c r="J9" s="435"/>
      <c r="K9" s="10" t="s">
        <v>429</v>
      </c>
    </row>
    <row r="10" spans="1:11" ht="30" customHeight="1">
      <c r="A10" s="436" t="s">
        <v>59</v>
      </c>
      <c r="B10" s="437"/>
      <c r="C10" s="437"/>
      <c r="D10" s="437"/>
      <c r="E10" s="437"/>
      <c r="F10" s="438"/>
      <c r="G10" s="10" t="s">
        <v>479</v>
      </c>
      <c r="H10" s="417" t="s">
        <v>60</v>
      </c>
      <c r="I10" s="418"/>
      <c r="J10" s="10" t="s">
        <v>61</v>
      </c>
      <c r="K10" s="16"/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479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/>
    </row>
    <row r="24" spans="1:11" ht="19.5" customHeight="1">
      <c r="A24" s="7"/>
      <c r="B24" s="395"/>
      <c r="C24" s="395"/>
      <c r="D24" s="395"/>
      <c r="E24" s="395"/>
      <c r="F24" s="395"/>
      <c r="G24" s="38">
        <v>60</v>
      </c>
      <c r="H24" s="33">
        <v>60</v>
      </c>
      <c r="I24" s="33">
        <v>60</v>
      </c>
      <c r="J24" s="38">
        <v>60</v>
      </c>
      <c r="K24" s="38"/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/>
    </row>
    <row r="26" spans="1:11" ht="19.5" customHeight="1">
      <c r="A26" s="390"/>
      <c r="B26" s="395"/>
      <c r="C26" s="395"/>
      <c r="D26" s="395"/>
      <c r="E26" s="395"/>
      <c r="F26" s="395"/>
      <c r="G26" s="284">
        <v>48</v>
      </c>
      <c r="H26" s="284">
        <v>71</v>
      </c>
      <c r="I26" s="284">
        <v>71</v>
      </c>
      <c r="J26" s="285">
        <v>62</v>
      </c>
      <c r="K26" s="38"/>
    </row>
    <row r="27" spans="1:11" ht="19.5" customHeight="1">
      <c r="A27" s="390"/>
      <c r="B27" s="408" t="s">
        <v>72</v>
      </c>
      <c r="C27" s="409"/>
      <c r="D27" s="409"/>
      <c r="E27" s="409"/>
      <c r="F27" s="410"/>
      <c r="G27" s="439" t="s">
        <v>480</v>
      </c>
      <c r="H27" s="440"/>
      <c r="I27" s="440"/>
      <c r="J27" s="440"/>
      <c r="K27" s="441"/>
    </row>
    <row r="28" spans="1:11" ht="19.5" customHeight="1">
      <c r="A28" s="391"/>
      <c r="B28" s="411"/>
      <c r="C28" s="412"/>
      <c r="D28" s="412"/>
      <c r="E28" s="412"/>
      <c r="F28" s="413"/>
      <c r="G28" s="442"/>
      <c r="H28" s="443"/>
      <c r="I28" s="443"/>
      <c r="J28" s="443"/>
      <c r="K28" s="444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4"/>
    <mergeCell ref="A25:A28"/>
    <mergeCell ref="B25:F26"/>
    <mergeCell ref="B27:F28"/>
    <mergeCell ref="G29:K29"/>
    <mergeCell ref="B30:F30"/>
    <mergeCell ref="G30:K30"/>
    <mergeCell ref="G27:K28"/>
    <mergeCell ref="A31:A33"/>
    <mergeCell ref="B31:F33"/>
    <mergeCell ref="G31:K31"/>
    <mergeCell ref="G32:K33"/>
    <mergeCell ref="A34:A37"/>
    <mergeCell ref="B34:F34"/>
    <mergeCell ref="B35:F37"/>
    <mergeCell ref="J36:K36"/>
    <mergeCell ref="G37:K37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6"/>
  <sheetViews>
    <sheetView zoomScalePageLayoutView="0" workbookViewId="0" topLeftCell="A25">
      <selection activeCell="G26" sqref="G26:J2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51" t="s">
        <v>426</v>
      </c>
      <c r="H9" s="451"/>
      <c r="I9" s="451"/>
      <c r="J9" s="451"/>
      <c r="K9" s="10" t="s">
        <v>429</v>
      </c>
    </row>
    <row r="10" spans="1:11" ht="30" customHeight="1">
      <c r="A10" s="436" t="s">
        <v>59</v>
      </c>
      <c r="B10" s="437"/>
      <c r="C10" s="437"/>
      <c r="D10" s="437"/>
      <c r="E10" s="437"/>
      <c r="F10" s="438"/>
      <c r="G10" s="11" t="s">
        <v>475</v>
      </c>
      <c r="H10" s="417" t="s">
        <v>60</v>
      </c>
      <c r="I10" s="418"/>
      <c r="J10" s="10" t="s">
        <v>61</v>
      </c>
      <c r="K10" s="16"/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479</v>
      </c>
      <c r="H11" s="417" t="s">
        <v>60</v>
      </c>
      <c r="I11" s="418"/>
      <c r="J11" s="9" t="s">
        <v>61</v>
      </c>
      <c r="K11" s="16"/>
    </row>
    <row r="12" spans="1:15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  <c r="O12" s="1" t="s">
        <v>483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/>
    </row>
    <row r="24" spans="1:11" ht="19.5" customHeight="1">
      <c r="A24" s="7"/>
      <c r="B24" s="395"/>
      <c r="C24" s="395"/>
      <c r="D24" s="395"/>
      <c r="E24" s="395"/>
      <c r="F24" s="395"/>
      <c r="G24" s="38">
        <v>120</v>
      </c>
      <c r="H24" s="33">
        <v>120</v>
      </c>
      <c r="I24" s="33">
        <v>120</v>
      </c>
      <c r="J24" s="38">
        <v>60</v>
      </c>
      <c r="K24" s="38"/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/>
    </row>
    <row r="26" spans="1:11" ht="19.5" customHeight="1">
      <c r="A26" s="390"/>
      <c r="B26" s="395"/>
      <c r="C26" s="395"/>
      <c r="D26" s="395"/>
      <c r="E26" s="395"/>
      <c r="F26" s="395"/>
      <c r="G26" s="231">
        <v>97</v>
      </c>
      <c r="H26" s="232">
        <v>148</v>
      </c>
      <c r="I26" s="231">
        <v>128</v>
      </c>
      <c r="J26" s="232">
        <v>80</v>
      </c>
      <c r="K26" s="38"/>
    </row>
    <row r="27" spans="1:11" ht="19.5" customHeight="1">
      <c r="A27" s="390"/>
      <c r="B27" s="408" t="s">
        <v>72</v>
      </c>
      <c r="C27" s="409"/>
      <c r="D27" s="409"/>
      <c r="E27" s="409"/>
      <c r="F27" s="410"/>
      <c r="G27" s="445" t="s">
        <v>480</v>
      </c>
      <c r="H27" s="446"/>
      <c r="I27" s="446"/>
      <c r="J27" s="446"/>
      <c r="K27" s="447"/>
    </row>
    <row r="28" spans="1:11" ht="19.5" customHeight="1">
      <c r="A28" s="391"/>
      <c r="B28" s="411"/>
      <c r="C28" s="412"/>
      <c r="D28" s="412"/>
      <c r="E28" s="412"/>
      <c r="F28" s="413"/>
      <c r="G28" s="448"/>
      <c r="H28" s="449"/>
      <c r="I28" s="449"/>
      <c r="J28" s="449"/>
      <c r="K28" s="450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4"/>
    <mergeCell ref="A25:A28"/>
    <mergeCell ref="B25:F26"/>
    <mergeCell ref="B27:F28"/>
    <mergeCell ref="G29:K29"/>
    <mergeCell ref="B30:F30"/>
    <mergeCell ref="G30:K30"/>
    <mergeCell ref="G27:K28"/>
    <mergeCell ref="A31:A33"/>
    <mergeCell ref="B31:F33"/>
    <mergeCell ref="G31:K31"/>
    <mergeCell ref="G32:K33"/>
    <mergeCell ref="A34:A37"/>
    <mergeCell ref="B34:F34"/>
    <mergeCell ref="B35:F37"/>
    <mergeCell ref="J36:K36"/>
    <mergeCell ref="G37:K37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view="pageBreakPreview" zoomScale="60" zoomScalePageLayoutView="0" workbookViewId="0" topLeftCell="A26">
      <selection activeCell="G26" sqref="G26:J2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51" t="s">
        <v>427</v>
      </c>
      <c r="H9" s="451"/>
      <c r="I9" s="451"/>
      <c r="J9" s="451"/>
      <c r="K9" s="10" t="s">
        <v>429</v>
      </c>
    </row>
    <row r="10" spans="1:13" ht="30" customHeight="1">
      <c r="A10" s="436" t="s">
        <v>59</v>
      </c>
      <c r="B10" s="437"/>
      <c r="C10" s="437"/>
      <c r="D10" s="437"/>
      <c r="E10" s="437"/>
      <c r="F10" s="438"/>
      <c r="G10" s="10" t="s">
        <v>0</v>
      </c>
      <c r="H10" s="417" t="s">
        <v>60</v>
      </c>
      <c r="I10" s="418"/>
      <c r="J10" s="10" t="s">
        <v>61</v>
      </c>
      <c r="K10" s="16"/>
      <c r="M10" s="1" t="s">
        <v>385</v>
      </c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0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/>
    </row>
    <row r="24" spans="1:11" ht="19.5" customHeight="1">
      <c r="A24" s="7"/>
      <c r="B24" s="395"/>
      <c r="C24" s="395"/>
      <c r="D24" s="395"/>
      <c r="E24" s="395"/>
      <c r="F24" s="395"/>
      <c r="G24" s="38">
        <v>60</v>
      </c>
      <c r="H24" s="38">
        <v>60</v>
      </c>
      <c r="I24" s="38">
        <v>60</v>
      </c>
      <c r="J24" s="38">
        <v>60</v>
      </c>
      <c r="K24" s="38"/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/>
    </row>
    <row r="26" spans="1:13" ht="19.5" customHeight="1">
      <c r="A26" s="390"/>
      <c r="B26" s="395"/>
      <c r="C26" s="395"/>
      <c r="D26" s="395"/>
      <c r="E26" s="395"/>
      <c r="F26" s="395"/>
      <c r="G26" s="231">
        <v>47</v>
      </c>
      <c r="H26" s="232">
        <v>70</v>
      </c>
      <c r="I26" s="232">
        <v>74</v>
      </c>
      <c r="J26" s="232">
        <v>27</v>
      </c>
      <c r="K26" s="38"/>
      <c r="M26" s="1" t="s">
        <v>385</v>
      </c>
    </row>
    <row r="27" spans="1:11" ht="19.5" customHeight="1">
      <c r="A27" s="390"/>
      <c r="B27" s="408" t="s">
        <v>72</v>
      </c>
      <c r="C27" s="409"/>
      <c r="D27" s="409"/>
      <c r="E27" s="409"/>
      <c r="F27" s="410"/>
      <c r="G27" s="452" t="s">
        <v>480</v>
      </c>
      <c r="H27" s="453"/>
      <c r="I27" s="453"/>
      <c r="J27" s="453"/>
      <c r="K27" s="454"/>
    </row>
    <row r="28" spans="1:11" ht="19.5" customHeight="1">
      <c r="A28" s="391"/>
      <c r="B28" s="411"/>
      <c r="C28" s="412"/>
      <c r="D28" s="412"/>
      <c r="E28" s="412"/>
      <c r="F28" s="413"/>
      <c r="G28" s="455"/>
      <c r="H28" s="456"/>
      <c r="I28" s="456"/>
      <c r="J28" s="456"/>
      <c r="K28" s="457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4"/>
    <mergeCell ref="A25:A28"/>
    <mergeCell ref="B25:F26"/>
    <mergeCell ref="B27:F28"/>
    <mergeCell ref="G29:K29"/>
    <mergeCell ref="B30:F30"/>
    <mergeCell ref="G30:K30"/>
    <mergeCell ref="G27:K28"/>
    <mergeCell ref="A31:A33"/>
    <mergeCell ref="B31:F33"/>
    <mergeCell ref="G31:K31"/>
    <mergeCell ref="G32:K33"/>
    <mergeCell ref="A34:A37"/>
    <mergeCell ref="B34:F34"/>
    <mergeCell ref="B35:F37"/>
    <mergeCell ref="J36:K36"/>
    <mergeCell ref="G37:K37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zoomScalePageLayoutView="0" workbookViewId="0" topLeftCell="A16">
      <selection activeCell="G26" sqref="G26:J2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58" t="s">
        <v>419</v>
      </c>
      <c r="H9" s="458"/>
      <c r="I9" s="458"/>
      <c r="J9" s="458"/>
      <c r="K9" s="10" t="s">
        <v>429</v>
      </c>
    </row>
    <row r="10" spans="1:11" ht="30" customHeight="1">
      <c r="A10" s="436" t="s">
        <v>59</v>
      </c>
      <c r="B10" s="437"/>
      <c r="C10" s="437"/>
      <c r="D10" s="437"/>
      <c r="E10" s="437"/>
      <c r="F10" s="438"/>
      <c r="G10" s="10" t="s">
        <v>0</v>
      </c>
      <c r="H10" s="417" t="s">
        <v>60</v>
      </c>
      <c r="I10" s="418"/>
      <c r="J10" s="10" t="s">
        <v>61</v>
      </c>
      <c r="K10" s="16"/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0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/>
    </row>
    <row r="24" spans="1:11" ht="19.5" customHeight="1">
      <c r="A24" s="7"/>
      <c r="B24" s="395"/>
      <c r="C24" s="395"/>
      <c r="D24" s="395"/>
      <c r="E24" s="395"/>
      <c r="F24" s="395"/>
      <c r="G24" s="38">
        <v>60</v>
      </c>
      <c r="H24" s="33">
        <v>60</v>
      </c>
      <c r="I24" s="33">
        <v>60</v>
      </c>
      <c r="J24" s="38">
        <v>60</v>
      </c>
      <c r="K24" s="38"/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/>
    </row>
    <row r="26" spans="1:11" ht="19.5" customHeight="1">
      <c r="A26" s="390"/>
      <c r="B26" s="395"/>
      <c r="C26" s="395"/>
      <c r="D26" s="395"/>
      <c r="E26" s="395"/>
      <c r="F26" s="395"/>
      <c r="G26" s="231">
        <v>47</v>
      </c>
      <c r="H26" s="232">
        <v>70</v>
      </c>
      <c r="I26" s="231">
        <v>81</v>
      </c>
      <c r="J26" s="232">
        <v>72</v>
      </c>
      <c r="K26" s="38"/>
    </row>
    <row r="27" spans="1:11" ht="19.5" customHeight="1">
      <c r="A27" s="390"/>
      <c r="B27" s="408" t="s">
        <v>72</v>
      </c>
      <c r="C27" s="409"/>
      <c r="D27" s="409"/>
      <c r="E27" s="409"/>
      <c r="F27" s="410"/>
      <c r="G27" s="452" t="s">
        <v>480</v>
      </c>
      <c r="H27" s="453"/>
      <c r="I27" s="453"/>
      <c r="J27" s="453"/>
      <c r="K27" s="454"/>
    </row>
    <row r="28" spans="1:11" ht="19.5" customHeight="1">
      <c r="A28" s="391"/>
      <c r="B28" s="411"/>
      <c r="C28" s="412"/>
      <c r="D28" s="412"/>
      <c r="E28" s="412"/>
      <c r="F28" s="413"/>
      <c r="G28" s="455"/>
      <c r="H28" s="456"/>
      <c r="I28" s="456"/>
      <c r="J28" s="456"/>
      <c r="K28" s="457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25:A28"/>
    <mergeCell ref="A31:A33"/>
    <mergeCell ref="A34:A37"/>
    <mergeCell ref="A1:K1"/>
    <mergeCell ref="A2:K2"/>
    <mergeCell ref="A3:K3"/>
    <mergeCell ref="A4:K5"/>
    <mergeCell ref="G31:K31"/>
    <mergeCell ref="G29:K29"/>
    <mergeCell ref="G30:K30"/>
    <mergeCell ref="B35:F37"/>
    <mergeCell ref="G37:K37"/>
    <mergeCell ref="G32:K33"/>
    <mergeCell ref="B27:F28"/>
    <mergeCell ref="J36:K36"/>
    <mergeCell ref="B30:F30"/>
    <mergeCell ref="B31:F33"/>
    <mergeCell ref="B34:F34"/>
    <mergeCell ref="G27:K28"/>
    <mergeCell ref="G19:K19"/>
    <mergeCell ref="G20:K20"/>
    <mergeCell ref="G21:K21"/>
    <mergeCell ref="G22:K22"/>
    <mergeCell ref="A14:A17"/>
    <mergeCell ref="A7:F7"/>
    <mergeCell ref="A8:F8"/>
    <mergeCell ref="H10:I10"/>
    <mergeCell ref="H11:I11"/>
    <mergeCell ref="A18:A21"/>
    <mergeCell ref="G18:K18"/>
    <mergeCell ref="G16:K17"/>
    <mergeCell ref="A9:F9"/>
    <mergeCell ref="A10:F10"/>
    <mergeCell ref="A11:F11"/>
    <mergeCell ref="A12:J12"/>
    <mergeCell ref="G9:J9"/>
    <mergeCell ref="B14:F17"/>
    <mergeCell ref="G14:K15"/>
    <mergeCell ref="B18:F18"/>
    <mergeCell ref="B19:F19"/>
    <mergeCell ref="B20:F20"/>
    <mergeCell ref="B22:F22"/>
    <mergeCell ref="B23:F24"/>
    <mergeCell ref="B25:F26"/>
    <mergeCell ref="B21:F21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6"/>
  <sheetViews>
    <sheetView zoomScalePageLayoutView="0" workbookViewId="0" topLeftCell="A19">
      <selection activeCell="O29" sqref="O29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8.421875" style="1" customWidth="1"/>
    <col min="4" max="4" width="9.00390625" style="1" customWidth="1"/>
    <col min="5" max="5" width="7.7109375" style="1" customWidth="1"/>
    <col min="6" max="6" width="8.8515625" style="1" customWidth="1"/>
    <col min="7" max="7" width="9.00390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spans="1:11" ht="19.5" customHeight="1">
      <c r="A1" s="368" t="s">
        <v>55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39.75" customHeight="1">
      <c r="A3" s="427" t="s">
        <v>690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9.5" customHeight="1">
      <c r="A4" s="427" t="s">
        <v>344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1" ht="15.7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6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428" t="s">
        <v>5</v>
      </c>
      <c r="B7" s="429"/>
      <c r="C7" s="429"/>
      <c r="D7" s="429"/>
      <c r="E7" s="429"/>
      <c r="F7" s="429"/>
      <c r="G7" s="19" t="s">
        <v>41</v>
      </c>
      <c r="H7" s="15"/>
      <c r="I7" s="16"/>
      <c r="J7" s="16"/>
      <c r="K7" s="16"/>
    </row>
    <row r="8" spans="1:11" ht="19.5" customHeight="1">
      <c r="A8" s="430"/>
      <c r="B8" s="431"/>
      <c r="C8" s="431"/>
      <c r="D8" s="431"/>
      <c r="E8" s="431"/>
      <c r="F8" s="432"/>
      <c r="G8" s="28"/>
      <c r="H8" s="29"/>
      <c r="I8" s="29"/>
      <c r="J8" s="29"/>
      <c r="K8" s="27"/>
    </row>
    <row r="9" spans="1:11" ht="19.5" customHeight="1">
      <c r="A9" s="433" t="s">
        <v>57</v>
      </c>
      <c r="B9" s="434"/>
      <c r="C9" s="434"/>
      <c r="D9" s="434"/>
      <c r="E9" s="434"/>
      <c r="F9" s="434"/>
      <c r="G9" s="458" t="s">
        <v>428</v>
      </c>
      <c r="H9" s="458"/>
      <c r="I9" s="458"/>
      <c r="J9" s="458"/>
      <c r="K9" s="10" t="s">
        <v>58</v>
      </c>
    </row>
    <row r="10" spans="1:13" ht="30" customHeight="1">
      <c r="A10" s="436" t="s">
        <v>59</v>
      </c>
      <c r="B10" s="437"/>
      <c r="C10" s="437"/>
      <c r="D10" s="437"/>
      <c r="E10" s="437"/>
      <c r="F10" s="438"/>
      <c r="G10" s="10" t="s">
        <v>479</v>
      </c>
      <c r="H10" s="417" t="s">
        <v>60</v>
      </c>
      <c r="I10" s="418"/>
      <c r="J10" s="10" t="s">
        <v>61</v>
      </c>
      <c r="K10" s="16"/>
      <c r="M10" s="1" t="s">
        <v>385</v>
      </c>
    </row>
    <row r="11" spans="1:11" ht="33" customHeight="1">
      <c r="A11" s="419" t="s">
        <v>62</v>
      </c>
      <c r="B11" s="420"/>
      <c r="C11" s="420"/>
      <c r="D11" s="420"/>
      <c r="E11" s="420"/>
      <c r="F11" s="421"/>
      <c r="G11" s="10" t="s">
        <v>479</v>
      </c>
      <c r="H11" s="417" t="s">
        <v>60</v>
      </c>
      <c r="I11" s="418"/>
      <c r="J11" s="9" t="s">
        <v>61</v>
      </c>
      <c r="K11" s="16"/>
    </row>
    <row r="12" spans="1:11" ht="19.5" customHeight="1">
      <c r="A12" s="393"/>
      <c r="B12" s="422"/>
      <c r="C12" s="422"/>
      <c r="D12" s="422"/>
      <c r="E12" s="422"/>
      <c r="F12" s="422"/>
      <c r="G12" s="422"/>
      <c r="H12" s="422"/>
      <c r="I12" s="422"/>
      <c r="J12" s="397"/>
      <c r="K12" s="10" t="s">
        <v>63</v>
      </c>
    </row>
    <row r="13" spans="1:11" ht="19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9.5" customHeight="1">
      <c r="A14" s="423">
        <v>1</v>
      </c>
      <c r="B14" s="423" t="s">
        <v>64</v>
      </c>
      <c r="C14" s="423"/>
      <c r="D14" s="423"/>
      <c r="E14" s="423"/>
      <c r="F14" s="423"/>
      <c r="G14" s="424" t="s">
        <v>675</v>
      </c>
      <c r="H14" s="424"/>
      <c r="I14" s="424"/>
      <c r="J14" s="424"/>
      <c r="K14" s="424"/>
    </row>
    <row r="15" spans="1:11" ht="19.5" customHeight="1">
      <c r="A15" s="423"/>
      <c r="B15" s="423"/>
      <c r="C15" s="423"/>
      <c r="D15" s="423"/>
      <c r="E15" s="423"/>
      <c r="F15" s="423"/>
      <c r="G15" s="424"/>
      <c r="H15" s="424"/>
      <c r="I15" s="424"/>
      <c r="J15" s="424"/>
      <c r="K15" s="424"/>
    </row>
    <row r="16" spans="1:11" ht="19.5" customHeight="1">
      <c r="A16" s="423"/>
      <c r="B16" s="423"/>
      <c r="C16" s="423"/>
      <c r="D16" s="423"/>
      <c r="E16" s="423"/>
      <c r="F16" s="423"/>
      <c r="G16" s="425" t="s">
        <v>65</v>
      </c>
      <c r="H16" s="425"/>
      <c r="I16" s="425"/>
      <c r="J16" s="425"/>
      <c r="K16" s="425"/>
    </row>
    <row r="17" spans="1:14" ht="19.5" customHeight="1">
      <c r="A17" s="423"/>
      <c r="B17" s="423"/>
      <c r="C17" s="423"/>
      <c r="D17" s="423"/>
      <c r="E17" s="423"/>
      <c r="F17" s="423"/>
      <c r="G17" s="425"/>
      <c r="H17" s="425"/>
      <c r="I17" s="425"/>
      <c r="J17" s="425"/>
      <c r="K17" s="425"/>
      <c r="N17" s="1" t="s">
        <v>385</v>
      </c>
    </row>
    <row r="18" spans="1:11" ht="19.5" customHeight="1">
      <c r="A18" s="389"/>
      <c r="B18" s="392" t="s">
        <v>66</v>
      </c>
      <c r="C18" s="392"/>
      <c r="D18" s="392"/>
      <c r="E18" s="392"/>
      <c r="F18" s="392"/>
      <c r="G18" s="340" t="s">
        <v>420</v>
      </c>
      <c r="H18" s="371"/>
      <c r="I18" s="371"/>
      <c r="J18" s="371"/>
      <c r="K18" s="341"/>
    </row>
    <row r="19" spans="1:11" ht="19.5" customHeight="1">
      <c r="A19" s="390"/>
      <c r="B19" s="392" t="s">
        <v>67</v>
      </c>
      <c r="C19" s="392"/>
      <c r="D19" s="392"/>
      <c r="E19" s="392"/>
      <c r="F19" s="392"/>
      <c r="G19" s="340" t="s">
        <v>421</v>
      </c>
      <c r="H19" s="371"/>
      <c r="I19" s="371"/>
      <c r="J19" s="371"/>
      <c r="K19" s="341"/>
    </row>
    <row r="20" spans="1:11" ht="19.5" customHeight="1">
      <c r="A20" s="390"/>
      <c r="B20" s="392" t="s">
        <v>9</v>
      </c>
      <c r="C20" s="392"/>
      <c r="D20" s="392"/>
      <c r="E20" s="392"/>
      <c r="F20" s="392"/>
      <c r="G20" s="414" t="s">
        <v>422</v>
      </c>
      <c r="H20" s="415"/>
      <c r="I20" s="415"/>
      <c r="J20" s="415"/>
      <c r="K20" s="416"/>
    </row>
    <row r="21" spans="1:11" ht="19.5" customHeight="1">
      <c r="A21" s="391"/>
      <c r="B21" s="392" t="s">
        <v>10</v>
      </c>
      <c r="C21" s="392"/>
      <c r="D21" s="392"/>
      <c r="E21" s="392"/>
      <c r="F21" s="392"/>
      <c r="G21" s="414" t="s">
        <v>417</v>
      </c>
      <c r="H21" s="415"/>
      <c r="I21" s="415"/>
      <c r="J21" s="415"/>
      <c r="K21" s="416"/>
    </row>
    <row r="22" spans="1:11" ht="31.5" customHeight="1">
      <c r="A22" s="7">
        <v>2</v>
      </c>
      <c r="B22" s="395" t="s">
        <v>68</v>
      </c>
      <c r="C22" s="395"/>
      <c r="D22" s="395"/>
      <c r="E22" s="395"/>
      <c r="F22" s="395"/>
      <c r="G22" s="392" t="s">
        <v>69</v>
      </c>
      <c r="H22" s="392"/>
      <c r="I22" s="392"/>
      <c r="J22" s="392"/>
      <c r="K22" s="392"/>
    </row>
    <row r="23" spans="1:11" ht="19.5" customHeight="1">
      <c r="A23" s="7">
        <v>3</v>
      </c>
      <c r="B23" s="395" t="s">
        <v>70</v>
      </c>
      <c r="C23" s="395"/>
      <c r="D23" s="395"/>
      <c r="E23" s="395"/>
      <c r="F23" s="395"/>
      <c r="G23" s="8" t="s">
        <v>412</v>
      </c>
      <c r="H23" s="8" t="s">
        <v>413</v>
      </c>
      <c r="I23" s="8" t="s">
        <v>414</v>
      </c>
      <c r="J23" s="8" t="s">
        <v>415</v>
      </c>
      <c r="K23" s="8" t="s">
        <v>416</v>
      </c>
    </row>
    <row r="24" spans="1:11" ht="19.5" customHeight="1">
      <c r="A24" s="7"/>
      <c r="B24" s="395"/>
      <c r="C24" s="395"/>
      <c r="D24" s="395"/>
      <c r="E24" s="395"/>
      <c r="F24" s="395"/>
      <c r="G24" s="33">
        <v>60</v>
      </c>
      <c r="H24" s="33">
        <v>60</v>
      </c>
      <c r="I24" s="38">
        <v>60</v>
      </c>
      <c r="J24" s="38" t="s">
        <v>480</v>
      </c>
      <c r="K24" s="38" t="s">
        <v>480</v>
      </c>
    </row>
    <row r="25" spans="1:11" ht="19.5" customHeight="1">
      <c r="A25" s="389">
        <v>4</v>
      </c>
      <c r="B25" s="395" t="s">
        <v>71</v>
      </c>
      <c r="C25" s="395"/>
      <c r="D25" s="395"/>
      <c r="E25" s="395"/>
      <c r="F25" s="395"/>
      <c r="G25" s="8" t="s">
        <v>412</v>
      </c>
      <c r="H25" s="8" t="s">
        <v>413</v>
      </c>
      <c r="I25" s="8" t="s">
        <v>414</v>
      </c>
      <c r="J25" s="8" t="s">
        <v>415</v>
      </c>
      <c r="K25" s="8" t="s">
        <v>416</v>
      </c>
    </row>
    <row r="26" spans="1:11" ht="19.5" customHeight="1">
      <c r="A26" s="390"/>
      <c r="B26" s="395"/>
      <c r="C26" s="395"/>
      <c r="D26" s="395"/>
      <c r="E26" s="395"/>
      <c r="F26" s="395"/>
      <c r="G26" s="231">
        <v>9</v>
      </c>
      <c r="H26" s="231">
        <v>66</v>
      </c>
      <c r="I26" s="232">
        <v>57</v>
      </c>
      <c r="J26" s="38" t="s">
        <v>480</v>
      </c>
      <c r="K26" s="38" t="s">
        <v>480</v>
      </c>
    </row>
    <row r="27" spans="1:14" ht="19.5" customHeight="1">
      <c r="A27" s="390"/>
      <c r="B27" s="408" t="s">
        <v>72</v>
      </c>
      <c r="C27" s="409"/>
      <c r="D27" s="409"/>
      <c r="E27" s="409"/>
      <c r="F27" s="410"/>
      <c r="G27" s="459" t="s">
        <v>480</v>
      </c>
      <c r="H27" s="460"/>
      <c r="I27" s="460"/>
      <c r="J27" s="460"/>
      <c r="K27" s="78"/>
      <c r="N27" s="1" t="s">
        <v>385</v>
      </c>
    </row>
    <row r="28" spans="1:11" ht="19.5" customHeight="1">
      <c r="A28" s="391"/>
      <c r="B28" s="411"/>
      <c r="C28" s="412"/>
      <c r="D28" s="412"/>
      <c r="E28" s="412"/>
      <c r="F28" s="413"/>
      <c r="G28" s="461"/>
      <c r="H28" s="462"/>
      <c r="I28" s="462"/>
      <c r="J28" s="462"/>
      <c r="K28" s="79"/>
    </row>
    <row r="29" spans="1:11" ht="19.5" customHeight="1">
      <c r="A29" s="7">
        <v>5</v>
      </c>
      <c r="B29" s="20" t="s">
        <v>73</v>
      </c>
      <c r="C29" s="20"/>
      <c r="D29" s="20"/>
      <c r="E29" s="20"/>
      <c r="F29" s="20"/>
      <c r="G29" s="400">
        <v>2009</v>
      </c>
      <c r="H29" s="400"/>
      <c r="I29" s="400"/>
      <c r="J29" s="400"/>
      <c r="K29" s="400"/>
    </row>
    <row r="30" spans="1:11" ht="29.25" customHeight="1">
      <c r="A30" s="7">
        <v>6</v>
      </c>
      <c r="B30" s="395" t="s">
        <v>74</v>
      </c>
      <c r="C30" s="395"/>
      <c r="D30" s="395"/>
      <c r="E30" s="395"/>
      <c r="F30" s="395"/>
      <c r="G30" s="392" t="s">
        <v>75</v>
      </c>
      <c r="H30" s="392"/>
      <c r="I30" s="392"/>
      <c r="J30" s="392"/>
      <c r="K30" s="392"/>
    </row>
    <row r="31" spans="1:11" ht="19.5" customHeight="1">
      <c r="A31" s="389">
        <v>7</v>
      </c>
      <c r="B31" s="395" t="s">
        <v>76</v>
      </c>
      <c r="C31" s="395"/>
      <c r="D31" s="395"/>
      <c r="E31" s="395"/>
      <c r="F31" s="395"/>
      <c r="G31" s="392"/>
      <c r="H31" s="392"/>
      <c r="I31" s="392"/>
      <c r="J31" s="392"/>
      <c r="K31" s="392"/>
    </row>
    <row r="32" spans="1:11" ht="19.5" customHeight="1">
      <c r="A32" s="390"/>
      <c r="B32" s="395"/>
      <c r="C32" s="395"/>
      <c r="D32" s="395"/>
      <c r="E32" s="395"/>
      <c r="F32" s="395"/>
      <c r="G32" s="395" t="s">
        <v>77</v>
      </c>
      <c r="H32" s="395"/>
      <c r="I32" s="395"/>
      <c r="J32" s="395"/>
      <c r="K32" s="395"/>
    </row>
    <row r="33" spans="1:11" ht="19.5" customHeight="1">
      <c r="A33" s="391"/>
      <c r="B33" s="395"/>
      <c r="C33" s="395"/>
      <c r="D33" s="395"/>
      <c r="E33" s="395"/>
      <c r="F33" s="395"/>
      <c r="G33" s="407"/>
      <c r="H33" s="407"/>
      <c r="I33" s="407"/>
      <c r="J33" s="407"/>
      <c r="K33" s="407"/>
    </row>
    <row r="34" spans="1:11" ht="19.5" customHeight="1">
      <c r="A34" s="389">
        <v>8</v>
      </c>
      <c r="B34" s="392" t="s">
        <v>78</v>
      </c>
      <c r="C34" s="392"/>
      <c r="D34" s="392"/>
      <c r="E34" s="392"/>
      <c r="F34" s="393"/>
      <c r="G34" s="17" t="s">
        <v>79</v>
      </c>
      <c r="H34" s="18"/>
      <c r="I34" s="18"/>
      <c r="J34" s="17"/>
      <c r="K34" s="42"/>
    </row>
    <row r="35" spans="1:11" ht="19.5" customHeight="1">
      <c r="A35" s="390"/>
      <c r="B35" s="394" t="s">
        <v>411</v>
      </c>
      <c r="C35" s="395"/>
      <c r="D35" s="395"/>
      <c r="E35" s="395"/>
      <c r="F35" s="396"/>
      <c r="G35" s="30" t="s">
        <v>80</v>
      </c>
      <c r="H35" s="31"/>
      <c r="I35" s="31"/>
      <c r="J35" s="30">
        <v>120</v>
      </c>
      <c r="K35" s="32"/>
    </row>
    <row r="36" spans="1:11" ht="19.5" customHeight="1">
      <c r="A36" s="390"/>
      <c r="B36" s="395"/>
      <c r="C36" s="395"/>
      <c r="D36" s="395"/>
      <c r="E36" s="395"/>
      <c r="F36" s="396"/>
      <c r="G36" s="43" t="s">
        <v>81</v>
      </c>
      <c r="H36" s="41"/>
      <c r="I36" s="41"/>
      <c r="J36" s="393">
        <v>120</v>
      </c>
      <c r="K36" s="397"/>
    </row>
    <row r="37" spans="1:11" ht="17.25" customHeight="1">
      <c r="A37" s="391"/>
      <c r="B37" s="395"/>
      <c r="C37" s="395"/>
      <c r="D37" s="395"/>
      <c r="E37" s="395"/>
      <c r="F37" s="395"/>
      <c r="G37" s="398" t="s">
        <v>423</v>
      </c>
      <c r="H37" s="399"/>
      <c r="I37" s="399"/>
      <c r="J37" s="399"/>
      <c r="K37" s="399"/>
    </row>
    <row r="38" spans="1:1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5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6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4"/>
      <c r="M59" s="4"/>
      <c r="N59" s="4"/>
    </row>
    <row r="60" spans="1:14" ht="28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4"/>
      <c r="N60" s="4"/>
    </row>
    <row r="61" ht="19.5" customHeight="1"/>
    <row r="62" ht="19.5" customHeight="1"/>
    <row r="63" ht="19.5" customHeight="1"/>
    <row r="64" ht="19.5" customHeight="1"/>
    <row r="65" ht="19.5" customHeight="1"/>
    <row r="66" ht="24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31.5" customHeight="1"/>
    <row r="76" ht="31.5" customHeight="1"/>
    <row r="77" ht="20.25" customHeight="1"/>
    <row r="78" ht="19.5" customHeight="1"/>
    <row r="79" ht="19.5" customHeight="1"/>
    <row r="80" ht="19.5" customHeight="1"/>
    <row r="81" ht="19.5" customHeight="1"/>
    <row r="82" ht="19.5" customHeight="1"/>
    <row r="83" ht="27.75" customHeight="1"/>
    <row r="84" ht="19.5" customHeight="1"/>
    <row r="85" ht="19.5" customHeight="1"/>
    <row r="86" ht="25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32.2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28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spans="1:8" ht="19.5" customHeight="1">
      <c r="A115" s="3"/>
      <c r="B115" s="3"/>
      <c r="C115" s="2"/>
      <c r="D115" s="2"/>
      <c r="E115" s="2"/>
      <c r="F115" s="3"/>
      <c r="G115" s="3"/>
      <c r="H115" s="3"/>
    </row>
    <row r="116" spans="1:8" ht="19.5" customHeight="1">
      <c r="A116" s="3"/>
      <c r="B116" s="3"/>
      <c r="C116" s="2"/>
      <c r="D116" s="2"/>
      <c r="E116" s="2"/>
      <c r="F116" s="3"/>
      <c r="G116" s="3"/>
      <c r="H116" s="3"/>
    </row>
    <row r="117" ht="19.5" customHeight="1"/>
    <row r="118" ht="19.5" customHeight="1"/>
    <row r="119" ht="19.5" customHeight="1"/>
    <row r="120" ht="28.5" customHeight="1"/>
    <row r="121" ht="40.5" customHeight="1"/>
    <row r="122" ht="19.5" customHeight="1"/>
    <row r="123" ht="19.5" customHeight="1"/>
    <row r="124" ht="19.5" customHeight="1"/>
    <row r="125" ht="19.5" customHeight="1"/>
    <row r="126" ht="27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34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6.75" customHeight="1"/>
    <row r="166" ht="19.5" customHeight="1"/>
    <row r="167" ht="19.5" customHeight="1"/>
    <row r="168" ht="19.5" customHeight="1"/>
    <row r="169" ht="19.5" customHeight="1"/>
    <row r="170" ht="19.5" customHeight="1"/>
    <row r="171" ht="39.75" customHeight="1"/>
    <row r="172" ht="34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29.2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28.5" customHeight="1"/>
    <row r="196" ht="19.5" customHeight="1"/>
    <row r="197" ht="19.5" customHeight="1"/>
    <row r="198" ht="19.5" customHeight="1"/>
    <row r="199" ht="19.5" customHeight="1"/>
    <row r="200" ht="19.5" customHeight="1"/>
    <row r="201" ht="42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39.7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33.7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</sheetData>
  <sheetProtection/>
  <mergeCells count="45">
    <mergeCell ref="A1:K1"/>
    <mergeCell ref="A2:K2"/>
    <mergeCell ref="A3:K3"/>
    <mergeCell ref="A4:K5"/>
    <mergeCell ref="A7:F7"/>
    <mergeCell ref="A8:F8"/>
    <mergeCell ref="A9:F9"/>
    <mergeCell ref="G9:J9"/>
    <mergeCell ref="A10:F10"/>
    <mergeCell ref="H10:I10"/>
    <mergeCell ref="A11:F11"/>
    <mergeCell ref="H11:I11"/>
    <mergeCell ref="A12:J12"/>
    <mergeCell ref="A14:A17"/>
    <mergeCell ref="B14:F17"/>
    <mergeCell ref="G14:K15"/>
    <mergeCell ref="G16:K17"/>
    <mergeCell ref="A18:A21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4"/>
    <mergeCell ref="A25:A28"/>
    <mergeCell ref="B25:F26"/>
    <mergeCell ref="B27:F28"/>
    <mergeCell ref="G29:K29"/>
    <mergeCell ref="B30:F30"/>
    <mergeCell ref="G30:K30"/>
    <mergeCell ref="G27:J28"/>
    <mergeCell ref="A31:A33"/>
    <mergeCell ref="B31:F33"/>
    <mergeCell ref="G31:K31"/>
    <mergeCell ref="G32:K33"/>
    <mergeCell ref="A34:A37"/>
    <mergeCell ref="B34:F34"/>
    <mergeCell ref="B35:F37"/>
    <mergeCell ref="J36:K36"/>
    <mergeCell ref="G37:K37"/>
  </mergeCells>
  <hyperlinks>
    <hyperlink ref="G21" r:id="rId1" display="www.ges-coengg.org"/>
  </hyperlinks>
  <printOptions horizontalCentered="1"/>
  <pageMargins left="0.2" right="0.2" top="0.25" bottom="0.29" header="0.25" footer="0.31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gescoe</cp:lastModifiedBy>
  <cp:lastPrinted>2014-06-27T11:07:33Z</cp:lastPrinted>
  <dcterms:created xsi:type="dcterms:W3CDTF">2002-12-31T22:14:59Z</dcterms:created>
  <dcterms:modified xsi:type="dcterms:W3CDTF">2014-07-15T09:48:33Z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